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3C5E5B0-BF95-48A8-98F1-70B8DFDD24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審査申込書集計用紙(合計)" sheetId="1" r:id="rId1"/>
    <sheet name="審査申込書集計用紙 (2)" sheetId="2" r:id="rId2"/>
  </sheets>
  <definedNames>
    <definedName name="_xlnm.Print_Area" localSheetId="1">'審査申込書集計用紙 (2)'!$A$1:$I$32</definedName>
    <definedName name="_xlnm.Print_Area" localSheetId="0">'審査申込書集計用紙(合計)'!$A$1:$I$32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A2" i="2"/>
  <c r="G2" i="2"/>
  <c r="G3" i="2"/>
  <c r="D4" i="2"/>
  <c r="H4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E6" i="2"/>
  <c r="E21" i="2" s="1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G21" i="2"/>
  <c r="H21" i="2"/>
  <c r="C24" i="2"/>
  <c r="C24" i="1" s="1"/>
  <c r="C25" i="2"/>
  <c r="E25" i="2" s="1"/>
  <c r="C26" i="2"/>
  <c r="C26" i="1" s="1"/>
  <c r="E26" i="1" s="1"/>
  <c r="C27" i="2"/>
  <c r="C27" i="1" s="1"/>
  <c r="E27" i="1" s="1"/>
  <c r="C28" i="2"/>
  <c r="C28" i="1" s="1"/>
  <c r="E28" i="1" s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G21" i="1"/>
  <c r="G29" i="1" s="1"/>
  <c r="H21" i="1"/>
  <c r="H29" i="1" s="1"/>
  <c r="E21" i="1" l="1"/>
  <c r="E24" i="1"/>
  <c r="E28" i="2"/>
  <c r="E24" i="2"/>
  <c r="E27" i="2"/>
  <c r="E26" i="2"/>
  <c r="C25" i="1"/>
  <c r="E25" i="1" s="1"/>
  <c r="E29" i="2" l="1"/>
  <c r="E29" i="1"/>
  <c r="I29" i="1" s="1"/>
  <c r="C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荒木　英幸</author>
    <author>H.Araki</author>
  </authors>
  <commentList>
    <comment ref="C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プルダウンメニューから、審査会場を選択してください。
熊本以外は、適宜修正してご利用ください。</t>
        </r>
      </text>
    </comment>
    <comment ref="H4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必ず記入してください
(できれば携帯番号)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プルダウンメニューから、受審段位を選択してください。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荒木　英幸</author>
  </authors>
  <commentList>
    <comment ref="D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プルダウンメニューから、受審段位を選択してください。</t>
        </r>
      </text>
    </comment>
  </commentList>
</comments>
</file>

<file path=xl/sharedStrings.xml><?xml version="1.0" encoding="utf-8"?>
<sst xmlns="http://schemas.openxmlformats.org/spreadsheetml/2006/main" count="126" uniqueCount="67">
  <si>
    <t>氏名</t>
    <rPh sb="0" eb="2">
      <t>シメイ</t>
    </rPh>
    <phoneticPr fontId="2"/>
  </si>
  <si>
    <t>受審段位</t>
    <rPh sb="0" eb="1">
      <t>ジュ</t>
    </rPh>
    <rPh sb="1" eb="2">
      <t>シン</t>
    </rPh>
    <rPh sb="2" eb="4">
      <t>ダンイ</t>
    </rPh>
    <phoneticPr fontId="2"/>
  </si>
  <si>
    <t>受審料</t>
    <rPh sb="0" eb="1">
      <t>ジュ</t>
    </rPh>
    <rPh sb="1" eb="2">
      <t>シン</t>
    </rPh>
    <rPh sb="2" eb="3">
      <t>リョウ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</si>
  <si>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</si>
  <si>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</si>
  <si>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No.</t>
    <phoneticPr fontId="2"/>
  </si>
  <si>
    <t>審査申込書集計用紙</t>
    <rPh sb="0" eb="2">
      <t>シンサ</t>
    </rPh>
    <rPh sb="2" eb="5">
      <t>モウシコミショ</t>
    </rPh>
    <rPh sb="5" eb="7">
      <t>シュウケイ</t>
    </rPh>
    <rPh sb="7" eb="9">
      <t>ヨウシ</t>
    </rPh>
    <phoneticPr fontId="2"/>
  </si>
  <si>
    <t>会・団体 名：</t>
    <rPh sb="0" eb="1">
      <t>カイ</t>
    </rPh>
    <phoneticPr fontId="2"/>
  </si>
  <si>
    <t>段位</t>
    <rPh sb="0" eb="2">
      <t>ダンイ</t>
    </rPh>
    <phoneticPr fontId="2"/>
  </si>
  <si>
    <t>人数</t>
    <rPh sb="0" eb="2">
      <t>ニンズウ</t>
    </rPh>
    <phoneticPr fontId="2"/>
  </si>
  <si>
    <t>支部(学校)名：</t>
    <rPh sb="0" eb="2">
      <t>シブ</t>
    </rPh>
    <rPh sb="3" eb="5">
      <t>ガッコウ</t>
    </rPh>
    <rPh sb="6" eb="7">
      <t>メイ</t>
    </rPh>
    <phoneticPr fontId="2"/>
  </si>
  <si>
    <t>振込日（</t>
    <rPh sb="0" eb="2">
      <t>フリコミ</t>
    </rPh>
    <rPh sb="2" eb="3">
      <t>ビ</t>
    </rPh>
    <phoneticPr fontId="2"/>
  </si>
  <si>
    <t>集計欄</t>
    <rPh sb="0" eb="2">
      <t>シュウケイ</t>
    </rPh>
    <rPh sb="2" eb="3">
      <t>ラン</t>
    </rPh>
    <phoneticPr fontId="2"/>
  </si>
  <si>
    <t>段位計</t>
    <rPh sb="0" eb="2">
      <t>ダンイ</t>
    </rPh>
    <rPh sb="2" eb="3">
      <t>ケイ</t>
    </rPh>
    <phoneticPr fontId="2"/>
  </si>
  <si>
    <t xml:space="preserve">  月</t>
    <rPh sb="2" eb="3">
      <t>ガツ</t>
    </rPh>
    <phoneticPr fontId="2"/>
  </si>
  <si>
    <t>年会費</t>
    <rPh sb="0" eb="3">
      <t>ネンカイヒ</t>
    </rPh>
    <phoneticPr fontId="2"/>
  </si>
  <si>
    <t>入会金</t>
    <rPh sb="0" eb="3">
      <t>ニュウカイキン</t>
    </rPh>
    <phoneticPr fontId="2"/>
  </si>
  <si>
    <t>振込合計</t>
    <rPh sb="0" eb="2">
      <t>フリコミ</t>
    </rPh>
    <rPh sb="2" eb="4">
      <t>ゴウケイ</t>
    </rPh>
    <phoneticPr fontId="2"/>
  </si>
  <si>
    <t>会員ＩＤ(７桁)</t>
    <rPh sb="0" eb="2">
      <t>カイイン</t>
    </rPh>
    <rPh sb="6" eb="7">
      <t>ケタ</t>
    </rPh>
    <phoneticPr fontId="2"/>
  </si>
  <si>
    <t>南部ＳＣ弓道場</t>
    <rPh sb="0" eb="2">
      <t>ナンブ</t>
    </rPh>
    <rPh sb="4" eb="7">
      <t>キュウドウジョウ</t>
    </rPh>
    <phoneticPr fontId="2"/>
  </si>
  <si>
    <t>水前寺弓道場</t>
    <rPh sb="0" eb="3">
      <t>スイゼンジ</t>
    </rPh>
    <phoneticPr fontId="2"/>
  </si>
  <si>
    <t>北岡弓道場</t>
    <rPh sb="0" eb="2">
      <t>キタオカ</t>
    </rPh>
    <phoneticPr fontId="2"/>
  </si>
  <si>
    <t>受審料</t>
    <phoneticPr fontId="2"/>
  </si>
  <si>
    <t>担当者名：</t>
    <rPh sb="3" eb="4">
      <t>メイ</t>
    </rPh>
    <phoneticPr fontId="2"/>
  </si>
  <si>
    <t>日 ）</t>
    <rPh sb="0" eb="1">
      <t>ヒ</t>
    </rPh>
    <phoneticPr fontId="2"/>
  </si>
  <si>
    <t>段位･受審料リスト</t>
    <rPh sb="0" eb="2">
      <t>ダンイ</t>
    </rPh>
    <rPh sb="3" eb="4">
      <t>ジュ</t>
    </rPh>
    <rPh sb="4" eb="5">
      <t>シン</t>
    </rPh>
    <rPh sb="5" eb="6">
      <t>リョウ</t>
    </rPh>
    <phoneticPr fontId="2"/>
  </si>
  <si>
    <r>
      <t>審査会場 ：</t>
    </r>
    <r>
      <rPr>
        <sz val="11"/>
        <rFont val="ＭＳ ゴシック"/>
        <family val="3"/>
        <charset val="128"/>
      </rPr>
      <t>熊本審査</t>
    </r>
    <r>
      <rPr>
        <sz val="11"/>
        <rFont val="ＭＳ 明朝"/>
        <family val="1"/>
        <charset val="128"/>
      </rPr>
      <t>(</t>
    </r>
    <rPh sb="0" eb="2">
      <t>シンサ</t>
    </rPh>
    <rPh sb="2" eb="4">
      <t>カイジョウ</t>
    </rPh>
    <rPh sb="6" eb="8">
      <t>クマモト</t>
    </rPh>
    <rPh sb="8" eb="10">
      <t>シンサ</t>
    </rPh>
    <phoneticPr fontId="2"/>
  </si>
  <si>
    <r>
      <t>審査料等振替口座</t>
    </r>
    <r>
      <rPr>
        <sz val="11"/>
        <rFont val="ＭＳ 明朝"/>
        <family val="1"/>
        <charset val="128"/>
      </rPr>
      <t>【 ゆうちょ銀行：</t>
    </r>
    <r>
      <rPr>
        <sz val="13"/>
        <rFont val="ＭＳ ゴシック"/>
        <family val="3"/>
        <charset val="128"/>
      </rPr>
      <t>01760-6-53972</t>
    </r>
    <r>
      <rPr>
        <sz val="13"/>
        <rFont val="ＭＳ 明朝"/>
        <family val="1"/>
        <charset val="128"/>
      </rPr>
      <t xml:space="preserve"> 】</t>
    </r>
    <rPh sb="0" eb="2">
      <t>シンサ</t>
    </rPh>
    <rPh sb="2" eb="3">
      <t>リョウ</t>
    </rPh>
    <rPh sb="3" eb="4">
      <t>トウ</t>
    </rPh>
    <rPh sb="14" eb="16">
      <t>ギンコウ</t>
    </rPh>
    <phoneticPr fontId="2"/>
  </si>
  <si>
    <t>　</t>
    <phoneticPr fontId="2"/>
  </si>
  <si>
    <t>初段</t>
    <rPh sb="0" eb="1">
      <t>ショ</t>
    </rPh>
    <rPh sb="1" eb="2">
      <t>ダン</t>
    </rPh>
    <phoneticPr fontId="2"/>
  </si>
  <si>
    <t>弐段</t>
    <rPh sb="0" eb="1">
      <t>ニ</t>
    </rPh>
    <rPh sb="1" eb="2">
      <t>ダン</t>
    </rPh>
    <phoneticPr fontId="2"/>
  </si>
  <si>
    <t>参段</t>
    <rPh sb="0" eb="1">
      <t>サン</t>
    </rPh>
    <rPh sb="1" eb="2">
      <t>ダン</t>
    </rPh>
    <phoneticPr fontId="2"/>
  </si>
  <si>
    <t>　級</t>
    <rPh sb="1" eb="2">
      <t>キュウ</t>
    </rPh>
    <phoneticPr fontId="2"/>
  </si>
  <si>
    <t>現在の
段級位</t>
    <rPh sb="0" eb="1">
      <t>ウツツ</t>
    </rPh>
    <rPh sb="1" eb="2">
      <t>ザイ</t>
    </rPh>
    <rPh sb="4" eb="5">
      <t>ダン</t>
    </rPh>
    <rPh sb="5" eb="6">
      <t>キュウ</t>
    </rPh>
    <rPh sb="6" eb="7">
      <t>グライ</t>
    </rPh>
    <phoneticPr fontId="2"/>
  </si>
  <si>
    <t>審査会場リスト</t>
    <rPh sb="0" eb="2">
      <t>シンサ</t>
    </rPh>
    <rPh sb="2" eb="4">
      <t>カイジョウ</t>
    </rPh>
    <phoneticPr fontId="2"/>
  </si>
  <si>
    <r>
      <t xml:space="preserve">※ </t>
    </r>
    <r>
      <rPr>
        <sz val="10"/>
        <rFont val="ＭＳ 明朝"/>
        <family val="1"/>
        <charset val="128"/>
      </rPr>
      <t>エクセル書式が必要な場合は、メールで「 hd5.ark@nifty.com 」(荒木)まで請求願います。</t>
    </r>
    <rPh sb="6" eb="8">
      <t>ショシキ</t>
    </rPh>
    <rPh sb="9" eb="11">
      <t>ヒツヨウ</t>
    </rPh>
    <rPh sb="12" eb="14">
      <t>バアイ</t>
    </rPh>
    <rPh sb="42" eb="44">
      <t>アラキ</t>
    </rPh>
    <rPh sb="47" eb="49">
      <t>セイキュウ</t>
    </rPh>
    <rPh sb="49" eb="50">
      <t>ネガ</t>
    </rPh>
    <phoneticPr fontId="2"/>
  </si>
  <si>
    <t>連絡電話番号[必須]：</t>
    <rPh sb="7" eb="9">
      <t>ヒッス</t>
    </rPh>
    <phoneticPr fontId="2"/>
  </si>
  <si>
    <t>無指定</t>
    <rPh sb="0" eb="1">
      <t>ム</t>
    </rPh>
    <rPh sb="1" eb="3">
      <t>シテイ</t>
    </rPh>
    <phoneticPr fontId="2"/>
  </si>
  <si>
    <t>初　段</t>
    <rPh sb="0" eb="1">
      <t>ショ</t>
    </rPh>
    <rPh sb="2" eb="3">
      <t>ダン</t>
    </rPh>
    <phoneticPr fontId="2"/>
  </si>
  <si>
    <t>弐　段</t>
    <rPh sb="0" eb="1">
      <t>ニ</t>
    </rPh>
    <rPh sb="2" eb="3">
      <t>ダン</t>
    </rPh>
    <phoneticPr fontId="2"/>
  </si>
  <si>
    <t>参　段</t>
    <rPh sb="0" eb="1">
      <t>サン</t>
    </rPh>
    <rPh sb="2" eb="3">
      <t>ダン</t>
    </rPh>
    <phoneticPr fontId="2"/>
  </si>
  <si>
    <t>四　段</t>
    <rPh sb="0" eb="1">
      <t>ヨン</t>
    </rPh>
    <rPh sb="2" eb="3">
      <t>ダン</t>
    </rPh>
    <phoneticPr fontId="2"/>
  </si>
  <si>
    <t>H24.6.1改正</t>
    <rPh sb="7" eb="9">
      <t>カイセイ</t>
    </rPh>
    <phoneticPr fontId="2"/>
  </si>
  <si>
    <t>小計</t>
    <rPh sb="0" eb="2">
      <t>ショウケイ</t>
    </rPh>
    <phoneticPr fontId="2"/>
  </si>
  <si>
    <t>担当者名[必須]：</t>
    <rPh sb="3" eb="4">
      <t>メイ</t>
    </rPh>
    <phoneticPr fontId="2"/>
  </si>
  <si>
    <t>合計は１枚目に表示</t>
    <rPh sb="0" eb="2">
      <t>ゴウケイ</t>
    </rPh>
    <rPh sb="4" eb="5">
      <t>マイ</t>
    </rPh>
    <rPh sb="5" eb="6">
      <t>メ</t>
    </rPh>
    <rPh sb="7" eb="9">
      <t>ヒョウジ</t>
    </rPh>
    <phoneticPr fontId="2"/>
  </si>
  <si>
    <t>審査申込書集計用紙(２枚目)</t>
    <rPh sb="0" eb="2">
      <t>シンサ</t>
    </rPh>
    <rPh sb="2" eb="5">
      <t>モウシコミショ</t>
    </rPh>
    <rPh sb="5" eb="7">
      <t>シュウケイ</t>
    </rPh>
    <rPh sb="7" eb="9">
      <t>ヨウシ</t>
    </rPh>
    <rPh sb="11" eb="13">
      <t>マイメ</t>
    </rPh>
    <phoneticPr fontId="2"/>
  </si>
  <si>
    <t>北岡弓道場</t>
    <phoneticPr fontId="2"/>
  </si>
  <si>
    <t>【申込書チェック項目】</t>
    <rPh sb="1" eb="4">
      <t>モウシコミショ</t>
    </rPh>
    <rPh sb="8" eb="10">
      <t>コウモク</t>
    </rPh>
    <phoneticPr fontId="2"/>
  </si>
  <si>
    <t>連絡電話番号[必須]：</t>
    <phoneticPr fontId="2"/>
  </si>
  <si>
    <t>植木弓道場</t>
    <phoneticPr fontId="2"/>
  </si>
  <si>
    <r>
      <t xml:space="preserve"> </t>
    </r>
    <r>
      <rPr>
        <sz val="14"/>
        <rFont val="ＭＳ 明朝"/>
        <family val="1"/>
        <charset val="128"/>
      </rPr>
      <t>□</t>
    </r>
    <r>
      <rPr>
        <sz val="12"/>
        <rFont val="ＭＳ 明朝"/>
        <family val="1"/>
        <charset val="128"/>
      </rPr>
      <t xml:space="preserve"> 申込者印
 </t>
    </r>
    <r>
      <rPr>
        <sz val="14"/>
        <rFont val="ＭＳ 明朝"/>
        <family val="1"/>
        <charset val="128"/>
      </rPr>
      <t xml:space="preserve">□ </t>
    </r>
    <r>
      <rPr>
        <sz val="12"/>
        <rFont val="ＭＳ 明朝"/>
        <family val="1"/>
        <charset val="128"/>
      </rPr>
      <t>ＩＤ番号
　　</t>
    </r>
    <r>
      <rPr>
        <sz val="11"/>
        <rFont val="ＭＳ 明朝"/>
        <family val="1"/>
        <charset val="128"/>
      </rPr>
      <t xml:space="preserve"> (不明の場合は県連へ事前照会)</t>
    </r>
    <r>
      <rPr>
        <sz val="12"/>
        <rFont val="ＭＳ 明朝"/>
        <family val="1"/>
        <charset val="128"/>
      </rPr>
      <t xml:space="preserve">
 </t>
    </r>
    <r>
      <rPr>
        <sz val="14"/>
        <rFont val="ＭＳ 明朝"/>
        <family val="1"/>
        <charset val="128"/>
      </rPr>
      <t>□</t>
    </r>
    <r>
      <rPr>
        <sz val="12"/>
        <rFont val="ＭＳ 明朝"/>
        <family val="1"/>
        <charset val="128"/>
      </rPr>
      <t xml:space="preserve"> 所属名(学校名等)
 </t>
    </r>
    <r>
      <rPr>
        <sz val="14"/>
        <rFont val="ＭＳ 明朝"/>
        <family val="1"/>
        <charset val="128"/>
      </rPr>
      <t>□</t>
    </r>
    <r>
      <rPr>
        <sz val="12"/>
        <rFont val="ＭＳ 明朝"/>
        <family val="1"/>
        <charset val="128"/>
      </rPr>
      <t xml:space="preserve"> 顧問印･保護者印</t>
    </r>
    <rPh sb="3" eb="6">
      <t>モウシコミシャ</t>
    </rPh>
    <rPh sb="6" eb="7">
      <t>イン</t>
    </rPh>
    <rPh sb="13" eb="15">
      <t>バンゴウ</t>
    </rPh>
    <rPh sb="20" eb="22">
      <t>フメイ</t>
    </rPh>
    <rPh sb="23" eb="25">
      <t>バアイ</t>
    </rPh>
    <rPh sb="26" eb="27">
      <t>ケン</t>
    </rPh>
    <rPh sb="27" eb="28">
      <t>レン</t>
    </rPh>
    <rPh sb="31" eb="33">
      <t>ショウカイ</t>
    </rPh>
    <phoneticPr fontId="2"/>
  </si>
  <si>
    <t>【申込書提出時チェックリスト】</t>
    <rPh sb="4" eb="6">
      <t>テイシュツ</t>
    </rPh>
    <rPh sb="6" eb="7">
      <t>ジ</t>
    </rPh>
    <phoneticPr fontId="2"/>
  </si>
  <si>
    <r>
      <t>審査会場 ：○○</t>
    </r>
    <r>
      <rPr>
        <sz val="11"/>
        <rFont val="ＭＳ ゴシック"/>
        <family val="3"/>
        <charset val="128"/>
      </rPr>
      <t>審査</t>
    </r>
    <r>
      <rPr>
        <sz val="11"/>
        <rFont val="ＭＳ 明朝"/>
        <family val="1"/>
        <charset val="128"/>
      </rPr>
      <t>(</t>
    </r>
    <rPh sb="0" eb="2">
      <t>シンサ</t>
    </rPh>
    <rPh sb="2" eb="4">
      <t>カイジョウ</t>
    </rPh>
    <rPh sb="8" eb="10">
      <t>シンサ</t>
    </rPh>
    <phoneticPr fontId="2"/>
  </si>
  <si>
    <r>
      <t>※ 記入欄が不足し、複数頁に亙る場合は、最初の頁の振込合計を修正記入すること。</t>
    </r>
    <r>
      <rPr>
        <sz val="9"/>
        <rFont val="ＭＳ 明朝"/>
        <family val="1"/>
        <charset val="128"/>
      </rPr>
      <t>(２頁まで対応済み)</t>
    </r>
    <rPh sb="2" eb="4">
      <t>キニュウ</t>
    </rPh>
    <rPh sb="4" eb="5">
      <t>ラン</t>
    </rPh>
    <rPh sb="6" eb="8">
      <t>フソク</t>
    </rPh>
    <rPh sb="10" eb="12">
      <t>フクスウ</t>
    </rPh>
    <rPh sb="12" eb="13">
      <t>ページ</t>
    </rPh>
    <rPh sb="14" eb="15">
      <t>ワタ</t>
    </rPh>
    <rPh sb="16" eb="18">
      <t>バアイ</t>
    </rPh>
    <rPh sb="20" eb="22">
      <t>サイショ</t>
    </rPh>
    <rPh sb="23" eb="24">
      <t>ページ</t>
    </rPh>
    <rPh sb="25" eb="27">
      <t>フリコミ</t>
    </rPh>
    <rPh sb="27" eb="29">
      <t>ゴウケイ</t>
    </rPh>
    <rPh sb="30" eb="32">
      <t>シュウセイ</t>
    </rPh>
    <rPh sb="32" eb="34">
      <t>キニュウ</t>
    </rPh>
    <rPh sb="41" eb="42">
      <t>ページ</t>
    </rPh>
    <rPh sb="44" eb="46">
      <t>タイオウ</t>
    </rPh>
    <rPh sb="46" eb="47">
      <t>ズ</t>
    </rPh>
    <phoneticPr fontId="2"/>
  </si>
  <si>
    <r>
      <t>審 査 日 ：</t>
    </r>
    <r>
      <rPr>
        <sz val="8"/>
        <rFont val="ＭＳ 明朝"/>
        <family val="1"/>
        <charset val="128"/>
      </rPr>
      <t>令和　</t>
    </r>
    <r>
      <rPr>
        <sz val="11"/>
        <rFont val="ＭＳ 明朝"/>
        <family val="1"/>
        <charset val="128"/>
      </rPr>
      <t xml:space="preserve">　 </t>
    </r>
    <r>
      <rPr>
        <sz val="8"/>
        <rFont val="ＭＳ 明朝"/>
        <family val="1"/>
        <charset val="128"/>
      </rPr>
      <t>年</t>
    </r>
    <r>
      <rPr>
        <sz val="11"/>
        <rFont val="ＭＳ 明朝"/>
        <family val="1"/>
        <charset val="128"/>
      </rPr>
      <t xml:space="preserve">　　 </t>
    </r>
    <r>
      <rPr>
        <sz val="8"/>
        <rFont val="ＭＳ 明朝"/>
        <family val="1"/>
        <charset val="128"/>
      </rPr>
      <t>月</t>
    </r>
    <r>
      <rPr>
        <sz val="11"/>
        <rFont val="ＭＳ 明朝"/>
        <family val="1"/>
        <charset val="128"/>
      </rPr>
      <t xml:space="preserve">　　 </t>
    </r>
    <r>
      <rPr>
        <sz val="8"/>
        <rFont val="ＭＳ 明朝"/>
        <family val="1"/>
        <charset val="128"/>
      </rPr>
      <t>日</t>
    </r>
    <rPh sb="0" eb="1">
      <t>シン</t>
    </rPh>
    <rPh sb="2" eb="3">
      <t>サ</t>
    </rPh>
    <rPh sb="4" eb="5">
      <t>ヒ</t>
    </rPh>
    <rPh sb="7" eb="9">
      <t>レイワ</t>
    </rPh>
    <rPh sb="12" eb="13">
      <t>ネン</t>
    </rPh>
    <rPh sb="16" eb="17">
      <t>ガツ</t>
    </rPh>
    <rPh sb="20" eb="21">
      <t>ヒ</t>
    </rPh>
    <phoneticPr fontId="2"/>
  </si>
  <si>
    <t>R1.5.23改正</t>
    <rPh sb="7" eb="9">
      <t>カイセイ</t>
    </rPh>
    <phoneticPr fontId="2"/>
  </si>
  <si>
    <t>鹿北町弓道場</t>
    <rPh sb="0" eb="2">
      <t>カホク</t>
    </rPh>
    <rPh sb="2" eb="3">
      <t>マチ</t>
    </rPh>
    <phoneticPr fontId="2"/>
  </si>
  <si>
    <t>阿蘇アピカ弓道場</t>
    <rPh sb="0" eb="2">
      <t>アソ</t>
    </rPh>
    <phoneticPr fontId="2"/>
  </si>
  <si>
    <t>八代市弓道場</t>
    <rPh sb="0" eb="2">
      <t>ヤツシロ</t>
    </rPh>
    <rPh sb="2" eb="3">
      <t>シ</t>
    </rPh>
    <phoneticPr fontId="2"/>
  </si>
  <si>
    <t>山鹿市弓道場</t>
    <rPh sb="0" eb="2">
      <t>ヤマガ</t>
    </rPh>
    <rPh sb="2" eb="3">
      <t>シ</t>
    </rPh>
    <rPh sb="3" eb="5">
      <t>キュウドウ</t>
    </rPh>
    <phoneticPr fontId="2"/>
  </si>
  <si>
    <t>荒尾市弓道場</t>
    <rPh sb="0" eb="2">
      <t>アラオ</t>
    </rPh>
    <rPh sb="2" eb="3">
      <t>シ</t>
    </rPh>
    <phoneticPr fontId="2"/>
  </si>
  <si>
    <t>玉名市弓道場</t>
    <rPh sb="0" eb="2">
      <t>タマナ</t>
    </rPh>
    <rPh sb="2" eb="3">
      <t>シ</t>
    </rPh>
    <rPh sb="3" eb="5">
      <t>キュウドウ</t>
    </rPh>
    <phoneticPr fontId="2"/>
  </si>
  <si>
    <t>菊池市弓道場</t>
    <rPh sb="0" eb="2">
      <t>キクチ</t>
    </rPh>
    <rPh sb="2" eb="3">
      <t>シ</t>
    </rPh>
    <rPh sb="3" eb="5">
      <t>キュウドウ</t>
    </rPh>
    <phoneticPr fontId="2"/>
  </si>
  <si>
    <t>大津町弓道場</t>
    <rPh sb="0" eb="2">
      <t>オオヅ</t>
    </rPh>
    <rPh sb="2" eb="3">
      <t>マチ</t>
    </rPh>
    <phoneticPr fontId="2"/>
  </si>
  <si>
    <t>人吉市弓道場</t>
    <rPh sb="0" eb="2">
      <t>ヒトヨシ</t>
    </rPh>
    <rPh sb="2" eb="3">
      <t>シ</t>
    </rPh>
    <phoneticPr fontId="2"/>
  </si>
  <si>
    <t>天草市弓道場</t>
    <rPh sb="0" eb="2">
      <t>アマクサ</t>
    </rPh>
    <rPh sb="2" eb="3">
      <t>シ</t>
    </rPh>
    <rPh sb="3" eb="5">
      <t>キュウドウ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</si>
</sst>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 名&quot;\ ;[Red]\-#\ "/>
    <numFmt numFmtId="177" formatCode="#,##0\ ;[Red]\-#,##0"/>
    <numFmt numFmtId="178" formatCode="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3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5">
    <xf numFmtId="0" fontId="0" fillId="0" borderId="0" xfId="0"/>
    <xf numFmtId="38" fontId="3" fillId="0" borderId="0" xfId="1" applyFont="1" applyAlignment="1">
      <alignment horizontal="distributed" vertical="center" justifyLastLine="1"/>
    </xf>
    <xf numFmtId="38" fontId="3" fillId="0" borderId="0" xfId="1" applyFont="1" applyBorder="1" applyAlignment="1">
      <alignment horizontal="distributed" vertical="center" justifyLastLine="1"/>
    </xf>
    <xf numFmtId="38" fontId="3" fillId="0" borderId="1" xfId="1" applyFont="1" applyBorder="1" applyAlignment="1">
      <alignment horizontal="distributed" vertical="center" justifyLastLine="1"/>
    </xf>
    <xf numFmtId="38" fontId="3" fillId="0" borderId="2" xfId="1" applyFont="1" applyBorder="1" applyAlignment="1">
      <alignment horizontal="distributed" vertical="center" justifyLastLine="1"/>
    </xf>
    <xf numFmtId="38" fontId="3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quotePrefix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left" vertical="center"/>
    </xf>
    <xf numFmtId="38" fontId="3" fillId="0" borderId="1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6" xfId="1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38" fontId="3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3" fillId="0" borderId="8" xfId="1" applyFont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 justifyLastLine="1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38" fontId="3" fillId="0" borderId="6" xfId="1" applyFont="1" applyBorder="1" applyAlignment="1" applyProtection="1">
      <alignment horizontal="left" vertical="center"/>
      <protection locked="0"/>
    </xf>
    <xf numFmtId="38" fontId="3" fillId="0" borderId="6" xfId="1" applyFont="1" applyBorder="1" applyAlignment="1" applyProtection="1">
      <alignment horizontal="center" vertical="center"/>
      <protection locked="0"/>
    </xf>
    <xf numFmtId="38" fontId="3" fillId="0" borderId="6" xfId="1" applyFont="1" applyBorder="1" applyAlignment="1" applyProtection="1">
      <alignment horizontal="right" vertical="center"/>
      <protection locked="0"/>
    </xf>
    <xf numFmtId="38" fontId="3" fillId="0" borderId="8" xfId="1" applyFont="1" applyBorder="1" applyAlignment="1" applyProtection="1">
      <alignment horizontal="left" vertical="center"/>
      <protection locked="0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4" fillId="2" borderId="8" xfId="1" applyFont="1" applyFill="1" applyBorder="1" applyAlignment="1" applyProtection="1">
      <alignment horizontal="center" vertical="center" shrinkToFit="1"/>
      <protection locked="0"/>
    </xf>
    <xf numFmtId="38" fontId="6" fillId="0" borderId="2" xfId="1" applyFont="1" applyBorder="1" applyAlignment="1">
      <alignment horizontal="distributed" vertical="center" justifyLastLine="1"/>
    </xf>
    <xf numFmtId="0" fontId="12" fillId="0" borderId="4" xfId="1" applyNumberFormat="1" applyFont="1" applyBorder="1" applyAlignment="1" applyProtection="1">
      <alignment horizontal="center" vertical="center"/>
      <protection locked="0"/>
    </xf>
    <xf numFmtId="38" fontId="10" fillId="0" borderId="15" xfId="1" applyFont="1" applyBorder="1" applyAlignment="1" applyProtection="1">
      <alignment horizontal="center" vertical="center" shrinkToFit="1"/>
      <protection locked="0"/>
    </xf>
    <xf numFmtId="177" fontId="9" fillId="0" borderId="16" xfId="1" applyNumberFormat="1" applyFont="1" applyBorder="1" applyAlignment="1">
      <alignment horizontal="right" vertical="center"/>
    </xf>
    <xf numFmtId="38" fontId="8" fillId="0" borderId="11" xfId="1" applyFont="1" applyBorder="1" applyAlignment="1">
      <alignment horizontal="center" vertical="center"/>
    </xf>
    <xf numFmtId="177" fontId="9" fillId="0" borderId="3" xfId="1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7" fontId="9" fillId="0" borderId="4" xfId="1" applyNumberFormat="1" applyFont="1" applyBorder="1" applyAlignment="1" applyProtection="1">
      <alignment horizontal="right" vertical="center"/>
      <protection locked="0"/>
    </xf>
    <xf numFmtId="177" fontId="9" fillId="0" borderId="18" xfId="1" applyNumberFormat="1" applyFont="1" applyBorder="1" applyAlignment="1" applyProtection="1">
      <alignment horizontal="right" vertical="center"/>
      <protection locked="0"/>
    </xf>
    <xf numFmtId="38" fontId="9" fillId="0" borderId="19" xfId="1" applyFont="1" applyBorder="1" applyAlignment="1">
      <alignment horizontal="center" vertical="center"/>
    </xf>
    <xf numFmtId="177" fontId="9" fillId="0" borderId="19" xfId="1" applyNumberFormat="1" applyFont="1" applyBorder="1" applyAlignment="1">
      <alignment horizontal="right" vertical="center"/>
    </xf>
    <xf numFmtId="38" fontId="9" fillId="0" borderId="16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177" fontId="9" fillId="0" borderId="20" xfId="1" applyNumberFormat="1" applyFont="1" applyBorder="1" applyAlignment="1">
      <alignment horizontal="right" vertical="center"/>
    </xf>
    <xf numFmtId="176" fontId="10" fillId="0" borderId="21" xfId="1" applyNumberFormat="1" applyFont="1" applyBorder="1" applyAlignment="1">
      <alignment horizontal="right" vertical="center" indent="1"/>
    </xf>
    <xf numFmtId="176" fontId="10" fillId="0" borderId="15" xfId="1" applyNumberFormat="1" applyFont="1" applyBorder="1" applyAlignment="1">
      <alignment horizontal="right" vertical="center" indent="1"/>
    </xf>
    <xf numFmtId="176" fontId="4" fillId="0" borderId="2" xfId="1" applyNumberFormat="1" applyFont="1" applyBorder="1" applyAlignment="1">
      <alignment horizontal="right" vertical="center" indent="1"/>
    </xf>
    <xf numFmtId="38" fontId="9" fillId="0" borderId="2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8" fillId="0" borderId="1" xfId="1" applyFont="1" applyBorder="1" applyAlignment="1">
      <alignment horizontal="distributed" vertical="center" justifyLastLine="1"/>
    </xf>
    <xf numFmtId="38" fontId="9" fillId="0" borderId="1" xfId="1" applyFont="1" applyBorder="1" applyAlignment="1">
      <alignment horizontal="distributed" vertical="center" justifyLastLine="1"/>
    </xf>
    <xf numFmtId="38" fontId="9" fillId="0" borderId="2" xfId="1" applyFont="1" applyBorder="1" applyAlignment="1">
      <alignment horizontal="distributed" vertical="center" justifyLastLine="1"/>
    </xf>
    <xf numFmtId="38" fontId="9" fillId="0" borderId="23" xfId="1" applyFont="1" applyBorder="1" applyAlignment="1">
      <alignment horizontal="distributed" vertical="center" justifyLastLine="1"/>
    </xf>
    <xf numFmtId="38" fontId="9" fillId="0" borderId="23" xfId="1" applyFont="1" applyBorder="1" applyAlignment="1">
      <alignment horizontal="center" vertical="center"/>
    </xf>
    <xf numFmtId="38" fontId="9" fillId="0" borderId="10" xfId="1" applyFont="1" applyBorder="1" applyAlignment="1">
      <alignment horizontal="distributed" vertical="center" justifyLastLine="1"/>
    </xf>
    <xf numFmtId="38" fontId="3" fillId="0" borderId="24" xfId="1" applyFont="1" applyBorder="1" applyAlignment="1" applyProtection="1">
      <alignment horizontal="center" vertical="center"/>
      <protection locked="0"/>
    </xf>
    <xf numFmtId="38" fontId="3" fillId="0" borderId="18" xfId="1" applyFont="1" applyBorder="1" applyAlignment="1" applyProtection="1">
      <alignment horizontal="center" vertical="center"/>
      <protection locked="0"/>
    </xf>
    <xf numFmtId="38" fontId="3" fillId="0" borderId="0" xfId="1" applyFont="1" applyAlignment="1">
      <alignment horizontal="center"/>
    </xf>
    <xf numFmtId="38" fontId="3" fillId="0" borderId="25" xfId="1" applyFont="1" applyBorder="1" applyAlignment="1">
      <alignment horizontal="center" vertical="center"/>
    </xf>
    <xf numFmtId="178" fontId="9" fillId="0" borderId="26" xfId="1" applyNumberFormat="1" applyFont="1" applyBorder="1" applyAlignment="1">
      <alignment horizontal="distributed" vertical="center" justifyLastLine="1"/>
    </xf>
    <xf numFmtId="38" fontId="9" fillId="0" borderId="27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15" fillId="0" borderId="31" xfId="1" applyFont="1" applyBorder="1" applyAlignment="1">
      <alignment horizontal="distributed" vertical="center" wrapText="1" justifyLastLine="1"/>
    </xf>
    <xf numFmtId="38" fontId="15" fillId="0" borderId="32" xfId="1" applyFont="1" applyBorder="1" applyAlignment="1">
      <alignment horizontal="distributed" vertical="center" justifyLastLine="1"/>
    </xf>
    <xf numFmtId="38" fontId="15" fillId="0" borderId="1" xfId="1" applyFont="1" applyBorder="1" applyAlignment="1">
      <alignment horizontal="distributed" vertical="center" justifyLastLine="1"/>
    </xf>
    <xf numFmtId="38" fontId="15" fillId="0" borderId="2" xfId="1" applyFont="1" applyBorder="1" applyAlignment="1">
      <alignment horizontal="distributed" vertical="center" justifyLastLine="1"/>
    </xf>
    <xf numFmtId="38" fontId="15" fillId="0" borderId="23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4" fillId="3" borderId="31" xfId="1" applyFont="1" applyFill="1" applyBorder="1" applyAlignment="1">
      <alignment horizontal="right" vertical="center"/>
    </xf>
    <xf numFmtId="38" fontId="4" fillId="3" borderId="27" xfId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right" vertical="center"/>
    </xf>
    <xf numFmtId="38" fontId="4" fillId="3" borderId="10" xfId="1" applyFont="1" applyFill="1" applyBorder="1" applyAlignment="1">
      <alignment horizontal="right" vertical="center"/>
    </xf>
    <xf numFmtId="38" fontId="4" fillId="3" borderId="23" xfId="1" applyFont="1" applyFill="1" applyBorder="1" applyAlignment="1">
      <alignment horizontal="right" vertical="center"/>
    </xf>
    <xf numFmtId="38" fontId="4" fillId="3" borderId="33" xfId="1" applyFont="1" applyFill="1" applyBorder="1" applyAlignment="1">
      <alignment horizontal="right" vertical="center"/>
    </xf>
    <xf numFmtId="38" fontId="6" fillId="3" borderId="34" xfId="1" applyFont="1" applyFill="1" applyBorder="1" applyAlignment="1">
      <alignment horizontal="distributed" vertical="top" justifyLastLine="1"/>
    </xf>
    <xf numFmtId="38" fontId="6" fillId="3" borderId="31" xfId="1" applyFont="1" applyFill="1" applyBorder="1" applyAlignment="1">
      <alignment horizontal="center" vertical="center"/>
    </xf>
    <xf numFmtId="38" fontId="6" fillId="3" borderId="8" xfId="1" applyFont="1" applyFill="1" applyBorder="1" applyAlignment="1">
      <alignment horizontal="right" vertical="center"/>
    </xf>
    <xf numFmtId="38" fontId="6" fillId="3" borderId="10" xfId="1" applyFont="1" applyFill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4" fillId="4" borderId="1" xfId="1" applyFont="1" applyFill="1" applyBorder="1" applyAlignment="1">
      <alignment horizontal="right" vertical="center"/>
    </xf>
    <xf numFmtId="38" fontId="4" fillId="4" borderId="10" xfId="1" applyFont="1" applyFill="1" applyBorder="1" applyAlignment="1">
      <alignment horizontal="right" vertical="center"/>
    </xf>
    <xf numFmtId="38" fontId="21" fillId="3" borderId="31" xfId="1" applyFont="1" applyFill="1" applyBorder="1" applyAlignment="1">
      <alignment horizontal="center" vertical="center"/>
    </xf>
    <xf numFmtId="38" fontId="21" fillId="3" borderId="8" xfId="1" applyFont="1" applyFill="1" applyBorder="1" applyAlignment="1">
      <alignment horizontal="right" vertical="center"/>
    </xf>
    <xf numFmtId="38" fontId="21" fillId="3" borderId="10" xfId="1" applyFont="1" applyFill="1" applyBorder="1" applyAlignment="1">
      <alignment horizontal="right" vertical="center"/>
    </xf>
    <xf numFmtId="38" fontId="9" fillId="0" borderId="21" xfId="1" applyFont="1" applyBorder="1" applyAlignment="1">
      <alignment horizontal="center" vertical="center"/>
    </xf>
    <xf numFmtId="177" fontId="9" fillId="0" borderId="35" xfId="1" applyNumberFormat="1" applyFont="1" applyBorder="1" applyAlignment="1">
      <alignment horizontal="right" vertical="center"/>
    </xf>
    <xf numFmtId="38" fontId="9" fillId="0" borderId="15" xfId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right" vertical="center"/>
    </xf>
    <xf numFmtId="176" fontId="10" fillId="0" borderId="28" xfId="1" applyNumberFormat="1" applyFont="1" applyBorder="1" applyAlignment="1">
      <alignment horizontal="right" vertical="center" indent="1"/>
    </xf>
    <xf numFmtId="38" fontId="9" fillId="0" borderId="28" xfId="1" applyFont="1" applyBorder="1" applyAlignment="1">
      <alignment horizontal="center" vertical="center"/>
    </xf>
    <xf numFmtId="177" fontId="9" fillId="0" borderId="9" xfId="1" applyNumberFormat="1" applyFont="1" applyBorder="1" applyAlignment="1">
      <alignment horizontal="right" vertical="center"/>
    </xf>
    <xf numFmtId="0" fontId="12" fillId="0" borderId="22" xfId="1" applyNumberFormat="1" applyFont="1" applyBorder="1" applyAlignment="1" applyProtection="1">
      <alignment horizontal="center" vertical="center"/>
      <protection locked="0"/>
    </xf>
    <xf numFmtId="38" fontId="10" fillId="0" borderId="21" xfId="1" applyFont="1" applyBorder="1" applyAlignment="1" applyProtection="1">
      <alignment horizontal="center" vertical="center" shrinkToFit="1"/>
      <protection locked="0"/>
    </xf>
    <xf numFmtId="38" fontId="9" fillId="0" borderId="21" xfId="1" applyFont="1" applyBorder="1" applyAlignment="1" applyProtection="1">
      <alignment horizontal="center" vertical="center"/>
      <protection locked="0"/>
    </xf>
    <xf numFmtId="178" fontId="9" fillId="0" borderId="35" xfId="1" applyNumberFormat="1" applyFont="1" applyBorder="1" applyAlignment="1">
      <alignment vertical="center"/>
    </xf>
    <xf numFmtId="38" fontId="9" fillId="0" borderId="15" xfId="1" applyFont="1" applyBorder="1" applyAlignment="1" applyProtection="1">
      <alignment horizontal="center" vertical="center"/>
      <protection locked="0"/>
    </xf>
    <xf numFmtId="178" fontId="9" fillId="0" borderId="5" xfId="1" applyNumberFormat="1" applyFont="1" applyBorder="1" applyAlignment="1">
      <alignment vertical="center"/>
    </xf>
    <xf numFmtId="0" fontId="12" fillId="0" borderId="7" xfId="1" applyNumberFormat="1" applyFont="1" applyBorder="1" applyAlignment="1" applyProtection="1">
      <alignment horizontal="center" vertical="center"/>
      <protection locked="0"/>
    </xf>
    <xf numFmtId="38" fontId="10" fillId="0" borderId="28" xfId="1" applyFont="1" applyBorder="1" applyAlignment="1" applyProtection="1">
      <alignment horizontal="center" vertical="center" shrinkToFit="1"/>
      <protection locked="0"/>
    </xf>
    <xf numFmtId="38" fontId="9" fillId="0" borderId="28" xfId="1" applyFont="1" applyBorder="1" applyAlignment="1" applyProtection="1">
      <alignment horizontal="center" vertical="center"/>
      <protection locked="0"/>
    </xf>
    <xf numFmtId="178" fontId="9" fillId="0" borderId="9" xfId="1" applyNumberFormat="1" applyFont="1" applyBorder="1" applyAlignment="1">
      <alignment vertical="center"/>
    </xf>
    <xf numFmtId="38" fontId="17" fillId="0" borderId="6" xfId="1" applyFont="1" applyBorder="1" applyAlignment="1">
      <alignment horizontal="right" vertical="center"/>
    </xf>
    <xf numFmtId="38" fontId="18" fillId="0" borderId="8" xfId="1" applyFont="1" applyBorder="1" applyAlignment="1">
      <alignment horizontal="right" vertical="center"/>
    </xf>
    <xf numFmtId="176" fontId="19" fillId="0" borderId="2" xfId="1" applyNumberFormat="1" applyFont="1" applyBorder="1" applyAlignment="1">
      <alignment horizontal="center" vertical="center"/>
    </xf>
    <xf numFmtId="38" fontId="3" fillId="0" borderId="34" xfId="1" applyFont="1" applyBorder="1" applyAlignment="1">
      <alignment horizontal="left" vertical="center" justifyLastLine="1"/>
    </xf>
    <xf numFmtId="38" fontId="6" fillId="3" borderId="31" xfId="1" applyFont="1" applyFill="1" applyBorder="1" applyAlignment="1">
      <alignment horizontal="center" vertical="center"/>
    </xf>
    <xf numFmtId="38" fontId="6" fillId="3" borderId="8" xfId="1" applyFont="1" applyFill="1" applyBorder="1" applyAlignment="1">
      <alignment horizontal="center" vertical="center"/>
    </xf>
    <xf numFmtId="38" fontId="6" fillId="3" borderId="10" xfId="1" applyFont="1" applyFill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4" fillId="2" borderId="6" xfId="1" applyFont="1" applyFill="1" applyBorder="1" applyAlignment="1" applyProtection="1">
      <alignment horizontal="center" vertical="center" shrinkToFit="1"/>
      <protection locked="0"/>
    </xf>
    <xf numFmtId="38" fontId="4" fillId="2" borderId="8" xfId="1" applyFont="1" applyFill="1" applyBorder="1" applyAlignment="1" applyProtection="1">
      <alignment horizontal="center" vertical="center" shrinkToFit="1"/>
      <protection locked="0"/>
    </xf>
    <xf numFmtId="38" fontId="3" fillId="0" borderId="8" xfId="1" applyFont="1" applyBorder="1" applyAlignment="1" applyProtection="1">
      <alignment horizontal="left" vertical="center"/>
      <protection locked="0"/>
    </xf>
    <xf numFmtId="38" fontId="9" fillId="0" borderId="8" xfId="1" applyFont="1" applyBorder="1" applyAlignment="1" applyProtection="1">
      <alignment horizontal="center" vertical="center" shrinkToFit="1"/>
      <protection locked="0"/>
    </xf>
    <xf numFmtId="38" fontId="8" fillId="4" borderId="31" xfId="1" applyFont="1" applyFill="1" applyBorder="1" applyAlignment="1">
      <alignment horizontal="distributed" vertical="center" justifyLastLine="1"/>
    </xf>
    <xf numFmtId="38" fontId="8" fillId="4" borderId="8" xfId="1" applyFont="1" applyFill="1" applyBorder="1" applyAlignment="1">
      <alignment horizontal="distributed" vertical="center" justifyLastLine="1"/>
    </xf>
    <xf numFmtId="38" fontId="8" fillId="4" borderId="10" xfId="1" applyFont="1" applyFill="1" applyBorder="1" applyAlignment="1">
      <alignment horizontal="distributed" vertical="center" justifyLastLine="1"/>
    </xf>
    <xf numFmtId="177" fontId="9" fillId="0" borderId="36" xfId="1" applyNumberFormat="1" applyFont="1" applyBorder="1" applyAlignment="1">
      <alignment horizontal="left" vertical="center" wrapText="1"/>
    </xf>
    <xf numFmtId="177" fontId="9" fillId="0" borderId="37" xfId="1" applyNumberFormat="1" applyFont="1" applyBorder="1" applyAlignment="1">
      <alignment horizontal="left" vertical="center" wrapText="1"/>
    </xf>
    <xf numFmtId="177" fontId="9" fillId="0" borderId="38" xfId="1" applyNumberFormat="1" applyFont="1" applyBorder="1" applyAlignment="1">
      <alignment horizontal="left" vertical="center" wrapText="1"/>
    </xf>
    <xf numFmtId="177" fontId="9" fillId="0" borderId="39" xfId="1" applyNumberFormat="1" applyFont="1" applyBorder="1" applyAlignment="1">
      <alignment horizontal="left" vertical="center" wrapText="1"/>
    </xf>
    <xf numFmtId="177" fontId="9" fillId="0" borderId="0" xfId="1" applyNumberFormat="1" applyFont="1" applyBorder="1" applyAlignment="1">
      <alignment horizontal="left" vertical="center" wrapText="1"/>
    </xf>
    <xf numFmtId="177" fontId="9" fillId="0" borderId="40" xfId="1" applyNumberFormat="1" applyFont="1" applyBorder="1" applyAlignment="1">
      <alignment horizontal="left" vertical="center" wrapText="1"/>
    </xf>
    <xf numFmtId="177" fontId="9" fillId="0" borderId="41" xfId="1" applyNumberFormat="1" applyFont="1" applyBorder="1" applyAlignment="1">
      <alignment horizontal="left" vertical="center" wrapText="1"/>
    </xf>
    <xf numFmtId="177" fontId="9" fillId="0" borderId="6" xfId="1" applyNumberFormat="1" applyFont="1" applyBorder="1" applyAlignment="1">
      <alignment horizontal="left" vertical="center" wrapText="1"/>
    </xf>
    <xf numFmtId="177" fontId="9" fillId="0" borderId="42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1</xdr:row>
      <xdr:rowOff>304800</xdr:rowOff>
    </xdr:from>
    <xdr:to>
      <xdr:col>4</xdr:col>
      <xdr:colOff>238125</xdr:colOff>
      <xdr:row>3</xdr:row>
      <xdr:rowOff>9525</xdr:rowOff>
    </xdr:to>
    <xdr:sp macro="" textlink="">
      <xdr:nvSpPr>
        <xdr:cNvPr id="1141" name="Text Box 14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3219450" y="685800"/>
          <a:ext cx="714375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112060</xdr:colOff>
      <xdr:row>0</xdr:row>
      <xdr:rowOff>152400</xdr:rowOff>
    </xdr:from>
    <xdr:to>
      <xdr:col>2</xdr:col>
      <xdr:colOff>705970</xdr:colOff>
      <xdr:row>1</xdr:row>
      <xdr:rowOff>44824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12060" y="152400"/>
          <a:ext cx="2050675" cy="27342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審査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の〆切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は２週間前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です。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28575</xdr:colOff>
      <xdr:row>2</xdr:row>
      <xdr:rowOff>76200</xdr:rowOff>
    </xdr:from>
    <xdr:to>
      <xdr:col>3</xdr:col>
      <xdr:colOff>142875</xdr:colOff>
      <xdr:row>2</xdr:row>
      <xdr:rowOff>304800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2914650" y="781050"/>
          <a:ext cx="1143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1</xdr:row>
      <xdr:rowOff>304800</xdr:rowOff>
    </xdr:from>
    <xdr:to>
      <xdr:col>4</xdr:col>
      <xdr:colOff>238125</xdr:colOff>
      <xdr:row>3</xdr:row>
      <xdr:rowOff>9525</xdr:rowOff>
    </xdr:to>
    <xdr:sp macro="" textlink="">
      <xdr:nvSpPr>
        <xdr:cNvPr id="3140" name="Text Box 14">
          <a:extLst>
            <a:ext uri="{FF2B5EF4-FFF2-40B4-BE49-F238E27FC236}">
              <a16:creationId xmlns:a16="http://schemas.microsoft.com/office/drawing/2014/main" id="{00000000-0008-0000-0100-0000440C0000}"/>
            </a:ext>
          </a:extLst>
        </xdr:cNvPr>
        <xdr:cNvSpPr txBox="1">
          <a:spLocks noChangeArrowheads="1"/>
        </xdr:cNvSpPr>
      </xdr:nvSpPr>
      <xdr:spPr bwMode="auto">
        <a:xfrm>
          <a:off x="3219450" y="685800"/>
          <a:ext cx="714375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274544</xdr:colOff>
      <xdr:row>0</xdr:row>
      <xdr:rowOff>107576</xdr:rowOff>
    </xdr:from>
    <xdr:to>
      <xdr:col>2</xdr:col>
      <xdr:colOff>275665</xdr:colOff>
      <xdr:row>0</xdr:row>
      <xdr:rowOff>326651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74544" y="107576"/>
          <a:ext cx="1327897" cy="2190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締切は２週間前です。</a:t>
          </a:r>
        </a:p>
      </xdr:txBody>
    </xdr:sp>
    <xdr:clientData/>
  </xdr:twoCellAnchor>
  <xdr:twoCellAnchor>
    <xdr:from>
      <xdr:col>3</xdr:col>
      <xdr:colOff>28575</xdr:colOff>
      <xdr:row>2</xdr:row>
      <xdr:rowOff>76200</xdr:rowOff>
    </xdr:from>
    <xdr:to>
      <xdr:col>3</xdr:col>
      <xdr:colOff>142875</xdr:colOff>
      <xdr:row>2</xdr:row>
      <xdr:rowOff>304800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914650" y="781050"/>
          <a:ext cx="1143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showZeros="0" tabSelected="1" zoomScale="85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3" sqref="C3"/>
    </sheetView>
  </sheetViews>
  <sheetFormatPr defaultColWidth="9" defaultRowHeight="13.2" x14ac:dyDescent="0.2"/>
  <cols>
    <col min="1" max="1" width="4.6640625" style="5" bestFit="1" customWidth="1"/>
    <col min="2" max="2" width="14.6640625" style="5" customWidth="1"/>
    <col min="3" max="3" width="18.6640625" style="5" customWidth="1"/>
    <col min="4" max="4" width="10.6640625" style="5" customWidth="1"/>
    <col min="5" max="5" width="9.6640625" style="5" customWidth="1"/>
    <col min="6" max="7" width="8.6640625" style="5" customWidth="1"/>
    <col min="8" max="8" width="7.6640625" style="5" customWidth="1"/>
    <col min="9" max="9" width="10.6640625" style="5" customWidth="1"/>
    <col min="10" max="10" width="9.109375" style="5" customWidth="1"/>
    <col min="11" max="11" width="13.44140625" style="5" customWidth="1"/>
    <col min="12" max="12" width="5.77734375" style="5" customWidth="1"/>
    <col min="13" max="13" width="10.33203125" style="5" customWidth="1"/>
    <col min="14" max="20" width="9.109375" style="5" customWidth="1"/>
    <col min="21" max="16384" width="9" style="5"/>
  </cols>
  <sheetData>
    <row r="1" spans="1:20" ht="30" customHeight="1" x14ac:dyDescent="0.2">
      <c r="A1" s="118" t="s">
        <v>6</v>
      </c>
      <c r="B1" s="118"/>
      <c r="C1" s="118"/>
      <c r="D1" s="118"/>
      <c r="E1" s="118"/>
      <c r="F1" s="118"/>
      <c r="G1" s="118"/>
      <c r="H1" s="118"/>
      <c r="I1" s="118"/>
    </row>
    <row r="2" spans="1:20" ht="25.5" customHeight="1" x14ac:dyDescent="0.2">
      <c r="A2" s="26" t="s">
        <v>55</v>
      </c>
      <c r="B2" s="27"/>
      <c r="C2" s="28"/>
      <c r="D2" s="14"/>
      <c r="E2" s="14"/>
      <c r="F2" s="17" t="s">
        <v>10</v>
      </c>
      <c r="G2" s="119"/>
      <c r="H2" s="119"/>
      <c r="I2" s="119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25.5" customHeight="1" x14ac:dyDescent="0.2">
      <c r="A3" s="29" t="s">
        <v>53</v>
      </c>
      <c r="B3" s="27"/>
      <c r="C3" s="34"/>
      <c r="D3" s="16"/>
      <c r="F3" s="17" t="s">
        <v>7</v>
      </c>
      <c r="G3" s="120"/>
      <c r="H3" s="120"/>
      <c r="I3" s="120"/>
      <c r="J3" s="7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20.25" customHeight="1" x14ac:dyDescent="0.2">
      <c r="A4" s="14"/>
      <c r="B4" s="14"/>
      <c r="C4" s="111" t="s">
        <v>44</v>
      </c>
      <c r="D4" s="122"/>
      <c r="E4" s="122"/>
      <c r="F4" s="112"/>
      <c r="G4" s="112" t="s">
        <v>49</v>
      </c>
      <c r="H4" s="121"/>
      <c r="I4" s="121"/>
      <c r="J4" s="6"/>
      <c r="K4" s="6"/>
      <c r="L4" s="6"/>
      <c r="M4" s="12" t="s">
        <v>25</v>
      </c>
      <c r="N4" s="6"/>
      <c r="O4" s="6"/>
      <c r="P4" s="6"/>
      <c r="Q4" s="6"/>
      <c r="R4" s="6"/>
      <c r="S4" s="6"/>
      <c r="T4" s="6"/>
    </row>
    <row r="5" spans="1:20" s="1" customFormat="1" ht="25.5" customHeight="1" x14ac:dyDescent="0.2">
      <c r="A5" s="3" t="s">
        <v>5</v>
      </c>
      <c r="B5" s="73" t="s">
        <v>18</v>
      </c>
      <c r="C5" s="74" t="s">
        <v>0</v>
      </c>
      <c r="D5" s="75" t="s">
        <v>1</v>
      </c>
      <c r="E5" s="75" t="s">
        <v>2</v>
      </c>
      <c r="F5" s="71" t="s">
        <v>33</v>
      </c>
      <c r="G5" s="73" t="s">
        <v>15</v>
      </c>
      <c r="H5" s="76" t="s">
        <v>16</v>
      </c>
      <c r="I5" s="76" t="s">
        <v>4</v>
      </c>
      <c r="J5" s="2"/>
      <c r="K5" s="114" t="s">
        <v>34</v>
      </c>
      <c r="L5" s="2"/>
      <c r="M5" s="3" t="s">
        <v>1</v>
      </c>
      <c r="N5" s="4" t="s">
        <v>2</v>
      </c>
      <c r="O5" s="72" t="s">
        <v>33</v>
      </c>
      <c r="P5" s="2"/>
      <c r="Q5" s="2"/>
      <c r="R5" s="2"/>
      <c r="S5" s="2"/>
      <c r="T5" s="2"/>
    </row>
    <row r="6" spans="1:20" ht="29.1" customHeight="1" x14ac:dyDescent="0.2">
      <c r="A6" s="8">
        <v>1</v>
      </c>
      <c r="B6" s="101"/>
      <c r="C6" s="102"/>
      <c r="D6" s="103"/>
      <c r="E6" s="104" t="str">
        <f>IF(D6="","",VLOOKUP(D6,$M$6:$N$11,2,FALSE))</f>
        <v/>
      </c>
      <c r="F6" s="65" t="str">
        <f>IF(D6="","",VLOOKUP(D6,$M$6:$O$11,3,FALSE))</f>
        <v/>
      </c>
      <c r="G6" s="40"/>
      <c r="H6" s="41"/>
      <c r="I6" s="61"/>
      <c r="J6" s="6"/>
      <c r="K6" s="31" t="s">
        <v>19</v>
      </c>
      <c r="L6" s="6"/>
      <c r="M6" s="8" t="s">
        <v>37</v>
      </c>
      <c r="N6" s="69">
        <v>1030</v>
      </c>
      <c r="O6" s="70" t="s">
        <v>28</v>
      </c>
      <c r="P6" s="6"/>
      <c r="Q6" s="6"/>
      <c r="R6" s="6"/>
      <c r="S6" s="6"/>
      <c r="T6" s="6"/>
    </row>
    <row r="7" spans="1:20" ht="29.1" customHeight="1" x14ac:dyDescent="0.2">
      <c r="A7" s="9">
        <v>2</v>
      </c>
      <c r="B7" s="36"/>
      <c r="C7" s="37"/>
      <c r="D7" s="105"/>
      <c r="E7" s="106" t="str">
        <f>IF(D7="","",VLOOKUP(D7,$M$6:$N$11,2,FALSE))</f>
        <v/>
      </c>
      <c r="F7" s="65" t="str">
        <f>IF(D7="","",VLOOKUP(D7,$M$6:$O$11,3,FALSE))</f>
        <v/>
      </c>
      <c r="G7" s="42"/>
      <c r="H7" s="43"/>
      <c r="I7" s="62"/>
      <c r="J7" s="6"/>
      <c r="K7" s="32" t="s">
        <v>20</v>
      </c>
      <c r="L7" s="6"/>
      <c r="M7" s="9" t="s">
        <v>38</v>
      </c>
      <c r="N7" s="67">
        <v>2050</v>
      </c>
      <c r="O7" s="10" t="s">
        <v>32</v>
      </c>
      <c r="P7" s="6"/>
      <c r="Q7" s="6"/>
      <c r="R7" s="6"/>
      <c r="S7" s="6"/>
      <c r="T7" s="6"/>
    </row>
    <row r="8" spans="1:20" ht="29.1" customHeight="1" x14ac:dyDescent="0.2">
      <c r="A8" s="9">
        <v>3</v>
      </c>
      <c r="B8" s="36"/>
      <c r="C8" s="37"/>
      <c r="D8" s="105"/>
      <c r="E8" s="106" t="str">
        <f t="shared" ref="E8:E20" si="0">IF(D8="","",VLOOKUP(D8,$M$6:$N$11,2,FALSE))</f>
        <v/>
      </c>
      <c r="F8" s="65" t="str">
        <f t="shared" ref="F8:F20" si="1">IF(D8="","",VLOOKUP(D8,$M$6:$O$11,3,FALSE))</f>
        <v/>
      </c>
      <c r="G8" s="42"/>
      <c r="H8" s="43"/>
      <c r="I8" s="62"/>
      <c r="J8" s="6"/>
      <c r="K8" s="32" t="s">
        <v>47</v>
      </c>
      <c r="L8" s="6"/>
      <c r="M8" s="9" t="s">
        <v>39</v>
      </c>
      <c r="N8" s="67">
        <v>3100</v>
      </c>
      <c r="O8" s="10" t="s">
        <v>29</v>
      </c>
      <c r="P8" s="6"/>
      <c r="Q8" s="6"/>
      <c r="R8" s="6"/>
      <c r="S8" s="6"/>
      <c r="T8" s="6"/>
    </row>
    <row r="9" spans="1:20" ht="29.1" customHeight="1" x14ac:dyDescent="0.2">
      <c r="A9" s="9">
        <v>4</v>
      </c>
      <c r="B9" s="36"/>
      <c r="C9" s="37"/>
      <c r="D9" s="105"/>
      <c r="E9" s="106" t="str">
        <f t="shared" si="0"/>
        <v/>
      </c>
      <c r="F9" s="65" t="str">
        <f t="shared" si="1"/>
        <v/>
      </c>
      <c r="G9" s="42"/>
      <c r="H9" s="43"/>
      <c r="I9" s="62"/>
      <c r="J9" s="6"/>
      <c r="K9" s="32" t="s">
        <v>50</v>
      </c>
      <c r="L9" s="6"/>
      <c r="M9" s="9" t="s">
        <v>40</v>
      </c>
      <c r="N9" s="67">
        <v>4100</v>
      </c>
      <c r="O9" s="10" t="s">
        <v>30</v>
      </c>
      <c r="P9" s="6"/>
      <c r="Q9" s="6"/>
      <c r="R9" s="6"/>
      <c r="S9" s="6"/>
      <c r="T9" s="6"/>
    </row>
    <row r="10" spans="1:20" ht="29.1" customHeight="1" x14ac:dyDescent="0.2">
      <c r="A10" s="9">
        <v>5</v>
      </c>
      <c r="B10" s="36"/>
      <c r="C10" s="37"/>
      <c r="D10" s="105"/>
      <c r="E10" s="106" t="str">
        <f t="shared" si="0"/>
        <v/>
      </c>
      <c r="F10" s="65" t="str">
        <f t="shared" si="1"/>
        <v/>
      </c>
      <c r="G10" s="42"/>
      <c r="H10" s="43"/>
      <c r="I10" s="62"/>
      <c r="J10" s="6"/>
      <c r="K10" s="32" t="s">
        <v>62</v>
      </c>
      <c r="L10" s="6"/>
      <c r="M10" s="9" t="s">
        <v>41</v>
      </c>
      <c r="N10" s="67">
        <v>5100</v>
      </c>
      <c r="O10" s="10" t="s">
        <v>31</v>
      </c>
      <c r="P10" s="6"/>
      <c r="Q10" s="6"/>
      <c r="R10" s="6"/>
      <c r="S10" s="6"/>
      <c r="T10" s="6"/>
    </row>
    <row r="11" spans="1:20" ht="29.1" customHeight="1" x14ac:dyDescent="0.2">
      <c r="A11" s="9">
        <v>6</v>
      </c>
      <c r="B11" s="36"/>
      <c r="C11" s="37"/>
      <c r="D11" s="105"/>
      <c r="E11" s="106" t="str">
        <f t="shared" si="0"/>
        <v/>
      </c>
      <c r="F11" s="65" t="str">
        <f t="shared" si="1"/>
        <v/>
      </c>
      <c r="G11" s="42"/>
      <c r="H11" s="43"/>
      <c r="I11" s="62"/>
      <c r="J11" s="6"/>
      <c r="K11" s="32" t="s">
        <v>61</v>
      </c>
      <c r="L11" s="6"/>
      <c r="M11" s="15"/>
      <c r="N11" s="68"/>
      <c r="O11" s="22"/>
      <c r="P11" s="6"/>
      <c r="Q11" s="6"/>
      <c r="R11" s="6"/>
      <c r="S11" s="6"/>
      <c r="T11" s="6"/>
    </row>
    <row r="12" spans="1:20" ht="29.1" customHeight="1" x14ac:dyDescent="0.2">
      <c r="A12" s="9">
        <v>7</v>
      </c>
      <c r="B12" s="36"/>
      <c r="C12" s="37"/>
      <c r="D12" s="105"/>
      <c r="E12" s="106" t="str">
        <f t="shared" si="0"/>
        <v/>
      </c>
      <c r="F12" s="65" t="str">
        <f t="shared" si="1"/>
        <v/>
      </c>
      <c r="G12" s="42"/>
      <c r="H12" s="43"/>
      <c r="I12" s="62"/>
      <c r="J12" s="6"/>
      <c r="K12" s="32" t="s">
        <v>60</v>
      </c>
      <c r="L12" s="6"/>
      <c r="M12" s="6"/>
      <c r="N12" s="6"/>
      <c r="O12" s="6"/>
      <c r="P12" s="6"/>
      <c r="Q12" s="6"/>
      <c r="R12" s="6"/>
      <c r="S12" s="6"/>
      <c r="T12" s="6"/>
    </row>
    <row r="13" spans="1:20" ht="29.1" customHeight="1" x14ac:dyDescent="0.2">
      <c r="A13" s="9">
        <v>8</v>
      </c>
      <c r="B13" s="36"/>
      <c r="C13" s="37"/>
      <c r="D13" s="105"/>
      <c r="E13" s="106" t="str">
        <f t="shared" si="0"/>
        <v/>
      </c>
      <c r="F13" s="65" t="str">
        <f t="shared" si="1"/>
        <v/>
      </c>
      <c r="G13" s="42"/>
      <c r="H13" s="43"/>
      <c r="I13" s="62"/>
      <c r="J13" s="6"/>
      <c r="K13" s="32" t="s">
        <v>57</v>
      </c>
      <c r="L13" s="6"/>
      <c r="M13" s="6"/>
      <c r="N13" s="6"/>
      <c r="O13" s="6"/>
      <c r="P13" s="6"/>
      <c r="Q13" s="6"/>
      <c r="R13" s="6"/>
      <c r="S13" s="6"/>
      <c r="T13" s="6"/>
    </row>
    <row r="14" spans="1:20" ht="29.1" customHeight="1" x14ac:dyDescent="0.2">
      <c r="A14" s="9">
        <v>9</v>
      </c>
      <c r="B14" s="36"/>
      <c r="C14" s="37"/>
      <c r="D14" s="105"/>
      <c r="E14" s="106" t="str">
        <f t="shared" si="0"/>
        <v/>
      </c>
      <c r="F14" s="65" t="str">
        <f t="shared" si="1"/>
        <v/>
      </c>
      <c r="G14" s="42"/>
      <c r="H14" s="43"/>
      <c r="I14" s="62"/>
      <c r="J14" s="6"/>
      <c r="K14" s="32" t="s">
        <v>63</v>
      </c>
      <c r="L14" s="6"/>
      <c r="M14" s="6"/>
      <c r="N14" s="6"/>
      <c r="O14" s="6"/>
      <c r="P14" s="6"/>
      <c r="Q14" s="6"/>
      <c r="R14" s="6"/>
      <c r="S14" s="6"/>
      <c r="T14" s="6"/>
    </row>
    <row r="15" spans="1:20" ht="29.1" customHeight="1" x14ac:dyDescent="0.2">
      <c r="A15" s="9">
        <v>10</v>
      </c>
      <c r="B15" s="36"/>
      <c r="C15" s="37"/>
      <c r="D15" s="105"/>
      <c r="E15" s="106" t="str">
        <f t="shared" si="0"/>
        <v/>
      </c>
      <c r="F15" s="65" t="str">
        <f t="shared" si="1"/>
        <v/>
      </c>
      <c r="G15" s="42"/>
      <c r="H15" s="43"/>
      <c r="I15" s="62"/>
      <c r="J15" s="6"/>
      <c r="K15" s="32" t="s">
        <v>64</v>
      </c>
      <c r="L15" s="6"/>
      <c r="M15" s="6"/>
      <c r="N15" s="6"/>
      <c r="O15" s="6"/>
      <c r="P15" s="6"/>
      <c r="Q15" s="6"/>
      <c r="R15" s="6"/>
      <c r="S15" s="6"/>
      <c r="T15" s="6"/>
    </row>
    <row r="16" spans="1:20" ht="29.1" customHeight="1" x14ac:dyDescent="0.2">
      <c r="A16" s="9">
        <v>11</v>
      </c>
      <c r="B16" s="36"/>
      <c r="C16" s="37"/>
      <c r="D16" s="105"/>
      <c r="E16" s="106" t="str">
        <f t="shared" si="0"/>
        <v/>
      </c>
      <c r="F16" s="65" t="str">
        <f t="shared" si="1"/>
        <v/>
      </c>
      <c r="G16" s="42"/>
      <c r="H16" s="43"/>
      <c r="I16" s="62"/>
      <c r="J16" s="6"/>
      <c r="K16" s="32" t="s">
        <v>58</v>
      </c>
      <c r="L16" s="6"/>
      <c r="M16" s="6"/>
      <c r="N16" s="6"/>
      <c r="O16" s="6"/>
      <c r="P16" s="6"/>
      <c r="Q16" s="6"/>
      <c r="R16" s="6"/>
      <c r="S16" s="6"/>
      <c r="T16" s="6"/>
    </row>
    <row r="17" spans="1:20" ht="29.1" customHeight="1" x14ac:dyDescent="0.2">
      <c r="A17" s="9">
        <v>12</v>
      </c>
      <c r="B17" s="36"/>
      <c r="C17" s="37"/>
      <c r="D17" s="105"/>
      <c r="E17" s="106" t="str">
        <f t="shared" si="0"/>
        <v/>
      </c>
      <c r="F17" s="65" t="str">
        <f t="shared" si="1"/>
        <v/>
      </c>
      <c r="G17" s="42"/>
      <c r="H17" s="43"/>
      <c r="I17" s="62"/>
      <c r="J17" s="6"/>
      <c r="K17" s="32" t="s">
        <v>59</v>
      </c>
      <c r="L17" s="6"/>
      <c r="M17" s="6"/>
      <c r="N17" s="6"/>
      <c r="O17" s="6"/>
      <c r="P17" s="6"/>
      <c r="Q17" s="6"/>
      <c r="R17" s="6"/>
      <c r="S17" s="6"/>
      <c r="T17" s="6"/>
    </row>
    <row r="18" spans="1:20" ht="29.1" customHeight="1" x14ac:dyDescent="0.2">
      <c r="A18" s="9">
        <v>13</v>
      </c>
      <c r="B18" s="36"/>
      <c r="C18" s="37"/>
      <c r="D18" s="105"/>
      <c r="E18" s="106" t="str">
        <f t="shared" si="0"/>
        <v/>
      </c>
      <c r="F18" s="65" t="str">
        <f t="shared" si="1"/>
        <v/>
      </c>
      <c r="G18" s="42"/>
      <c r="H18" s="43"/>
      <c r="I18" s="62"/>
      <c r="J18" s="11"/>
      <c r="K18" s="32" t="s">
        <v>65</v>
      </c>
      <c r="L18" s="6"/>
      <c r="M18" s="11"/>
      <c r="N18" s="12"/>
      <c r="O18" s="6"/>
      <c r="P18" s="11"/>
      <c r="Q18" s="12"/>
      <c r="R18" s="6"/>
      <c r="S18" s="6"/>
      <c r="T18" s="6"/>
    </row>
    <row r="19" spans="1:20" ht="29.1" customHeight="1" x14ac:dyDescent="0.2">
      <c r="A19" s="9">
        <v>14</v>
      </c>
      <c r="B19" s="36"/>
      <c r="C19" s="37"/>
      <c r="D19" s="105"/>
      <c r="E19" s="106" t="str">
        <f t="shared" si="0"/>
        <v/>
      </c>
      <c r="F19" s="65" t="str">
        <f t="shared" si="1"/>
        <v/>
      </c>
      <c r="G19" s="42"/>
      <c r="H19" s="43"/>
      <c r="I19" s="62"/>
      <c r="J19" s="6"/>
      <c r="K19" s="32" t="s">
        <v>66</v>
      </c>
      <c r="L19" s="6"/>
      <c r="M19" s="6"/>
      <c r="N19" s="6"/>
      <c r="O19" s="6"/>
      <c r="P19" s="6"/>
      <c r="Q19" s="6"/>
      <c r="R19" s="6"/>
      <c r="S19" s="6"/>
      <c r="T19" s="6"/>
    </row>
    <row r="20" spans="1:20" ht="29.1" customHeight="1" x14ac:dyDescent="0.2">
      <c r="A20" s="9">
        <v>15</v>
      </c>
      <c r="B20" s="107"/>
      <c r="C20" s="108"/>
      <c r="D20" s="105"/>
      <c r="E20" s="110" t="str">
        <f t="shared" si="0"/>
        <v/>
      </c>
      <c r="F20" s="65" t="str">
        <f t="shared" si="1"/>
        <v/>
      </c>
      <c r="G20" s="42"/>
      <c r="H20" s="43"/>
      <c r="I20" s="62"/>
      <c r="J20" s="6"/>
      <c r="K20" s="33"/>
      <c r="L20" s="6"/>
      <c r="M20" s="6"/>
      <c r="N20" s="6"/>
      <c r="O20" s="6"/>
      <c r="P20" s="6"/>
      <c r="Q20" s="6"/>
      <c r="R20" s="6"/>
      <c r="S20" s="6"/>
      <c r="T20" s="6"/>
    </row>
    <row r="21" spans="1:20" ht="25.5" customHeight="1" x14ac:dyDescent="0.2">
      <c r="A21" s="13"/>
      <c r="B21" s="64"/>
      <c r="C21" s="35" t="s">
        <v>43</v>
      </c>
      <c r="D21" s="39"/>
      <c r="E21" s="81">
        <f>SUM(E6:E20)</f>
        <v>0</v>
      </c>
      <c r="F21" s="78"/>
      <c r="G21" s="79">
        <f>SUM(G6:G20)</f>
        <v>0</v>
      </c>
      <c r="H21" s="80">
        <f>SUM(H6:H20)</f>
        <v>0</v>
      </c>
      <c r="I21" s="2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24.9" customHeight="1" x14ac:dyDescent="0.2">
      <c r="A22" s="6"/>
      <c r="B22" s="21" t="s">
        <v>12</v>
      </c>
      <c r="C22" s="2"/>
      <c r="D22" s="14"/>
      <c r="E22" s="11"/>
      <c r="F22" s="20"/>
      <c r="G22" s="24"/>
      <c r="H22" s="25"/>
      <c r="I22" s="14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24.9" customHeight="1" x14ac:dyDescent="0.2">
      <c r="A23" s="6"/>
      <c r="B23" s="56" t="s">
        <v>8</v>
      </c>
      <c r="C23" s="57" t="s">
        <v>9</v>
      </c>
      <c r="D23" s="58" t="s">
        <v>22</v>
      </c>
      <c r="E23" s="59" t="s">
        <v>13</v>
      </c>
      <c r="F23" s="123" t="s">
        <v>52</v>
      </c>
      <c r="G23" s="124"/>
      <c r="H23" s="124"/>
      <c r="I23" s="125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20" ht="24.9" customHeight="1" x14ac:dyDescent="0.2">
      <c r="A24" s="6"/>
      <c r="B24" s="52" t="s">
        <v>37</v>
      </c>
      <c r="C24" s="49">
        <f>COUNTIF(D$6:D$20,B24)+'審査申込書集計用紙 (2)'!C24</f>
        <v>0</v>
      </c>
      <c r="D24" s="94">
        <v>1030</v>
      </c>
      <c r="E24" s="95">
        <f>+C24*D24</f>
        <v>0</v>
      </c>
      <c r="F24" s="126" t="s">
        <v>51</v>
      </c>
      <c r="G24" s="127"/>
      <c r="H24" s="127"/>
      <c r="I24" s="128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20" ht="24.9" customHeight="1" x14ac:dyDescent="0.2">
      <c r="A25" s="6"/>
      <c r="B25" s="53" t="s">
        <v>38</v>
      </c>
      <c r="C25" s="50">
        <f>COUNTIF(D$6:D$20,B25)+'審査申込書集計用紙 (2)'!C25</f>
        <v>0</v>
      </c>
      <c r="D25" s="96">
        <v>2050</v>
      </c>
      <c r="E25" s="97">
        <f>+C25*D25</f>
        <v>0</v>
      </c>
      <c r="F25" s="129"/>
      <c r="G25" s="130"/>
      <c r="H25" s="130"/>
      <c r="I25" s="131"/>
      <c r="K25" s="6"/>
    </row>
    <row r="26" spans="1:20" ht="24.9" customHeight="1" x14ac:dyDescent="0.2">
      <c r="A26" s="6"/>
      <c r="B26" s="53" t="s">
        <v>39</v>
      </c>
      <c r="C26" s="50">
        <f>COUNTIF(D$6:D$20,B26)+'審査申込書集計用紙 (2)'!C26</f>
        <v>0</v>
      </c>
      <c r="D26" s="96">
        <v>3100</v>
      </c>
      <c r="E26" s="97">
        <f>+C26*D26</f>
        <v>0</v>
      </c>
      <c r="F26" s="129"/>
      <c r="G26" s="130"/>
      <c r="H26" s="130"/>
      <c r="I26" s="131"/>
      <c r="K26" s="6"/>
    </row>
    <row r="27" spans="1:20" ht="24.9" customHeight="1" x14ac:dyDescent="0.2">
      <c r="A27" s="6"/>
      <c r="B27" s="53" t="s">
        <v>40</v>
      </c>
      <c r="C27" s="50">
        <f>COUNTIF(D$6:D$20,B27)+'審査申込書集計用紙 (2)'!C27</f>
        <v>0</v>
      </c>
      <c r="D27" s="96">
        <v>4100</v>
      </c>
      <c r="E27" s="97">
        <f>+C27*D27</f>
        <v>0</v>
      </c>
      <c r="F27" s="132"/>
      <c r="G27" s="133"/>
      <c r="H27" s="133"/>
      <c r="I27" s="134"/>
      <c r="K27" s="6"/>
    </row>
    <row r="28" spans="1:20" ht="24.9" customHeight="1" x14ac:dyDescent="0.2">
      <c r="A28" s="6"/>
      <c r="B28" s="54" t="s">
        <v>41</v>
      </c>
      <c r="C28" s="98">
        <f>COUNTIF(D$6:D$20,B28)+'審査申込書集計用紙 (2)'!C28</f>
        <v>0</v>
      </c>
      <c r="D28" s="99">
        <v>5100</v>
      </c>
      <c r="E28" s="100">
        <f>+C28*D28</f>
        <v>0</v>
      </c>
      <c r="F28" s="66"/>
      <c r="G28" s="56" t="s">
        <v>15</v>
      </c>
      <c r="H28" s="60" t="s">
        <v>16</v>
      </c>
      <c r="I28" s="83" t="s">
        <v>17</v>
      </c>
      <c r="K28" s="12"/>
    </row>
    <row r="29" spans="1:20" ht="24.9" customHeight="1" x14ac:dyDescent="0.2">
      <c r="A29" s="6"/>
      <c r="B29" s="55" t="s">
        <v>3</v>
      </c>
      <c r="C29" s="51">
        <f>SUM(C24:C28)</f>
        <v>0</v>
      </c>
      <c r="D29" s="30"/>
      <c r="E29" s="81">
        <f>SUM(E24:E28)</f>
        <v>0</v>
      </c>
      <c r="F29" s="77"/>
      <c r="G29" s="89">
        <f>G21+'審査申込書集計用紙 (2)'!G21</f>
        <v>0</v>
      </c>
      <c r="H29" s="90">
        <f>+H21</f>
        <v>0</v>
      </c>
      <c r="I29" s="82">
        <f>SUM(E29:H29)</f>
        <v>0</v>
      </c>
      <c r="K29" s="6"/>
    </row>
    <row r="30" spans="1:20" ht="27.75" customHeight="1" x14ac:dyDescent="0.2">
      <c r="A30" s="6"/>
      <c r="B30" s="115" t="s">
        <v>27</v>
      </c>
      <c r="C30" s="116"/>
      <c r="D30" s="116"/>
      <c r="E30" s="116"/>
      <c r="F30" s="117"/>
      <c r="G30" s="84" t="s">
        <v>11</v>
      </c>
      <c r="H30" s="85" t="s">
        <v>14</v>
      </c>
      <c r="I30" s="86" t="s">
        <v>24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8" customHeight="1" x14ac:dyDescent="0.2">
      <c r="A31" s="12" t="s">
        <v>54</v>
      </c>
      <c r="B31" s="18"/>
      <c r="G31" s="18"/>
      <c r="K31" s="6"/>
    </row>
    <row r="32" spans="1:20" s="63" customFormat="1" ht="21.75" customHeight="1" x14ac:dyDescent="0.2">
      <c r="A32" s="12" t="s">
        <v>35</v>
      </c>
      <c r="I32" s="63" t="s">
        <v>56</v>
      </c>
      <c r="K32" s="6"/>
    </row>
    <row r="33" spans="11:11" x14ac:dyDescent="0.2">
      <c r="K33" s="6"/>
    </row>
    <row r="34" spans="11:11" x14ac:dyDescent="0.2">
      <c r="K34" s="6"/>
    </row>
    <row r="40" spans="11:11" x14ac:dyDescent="0.2">
      <c r="K40" s="6"/>
    </row>
    <row r="42" spans="11:11" x14ac:dyDescent="0.2">
      <c r="K42" s="63"/>
    </row>
  </sheetData>
  <mergeCells count="8">
    <mergeCell ref="B30:F30"/>
    <mergeCell ref="A1:I1"/>
    <mergeCell ref="G2:I2"/>
    <mergeCell ref="G3:I3"/>
    <mergeCell ref="H4:I4"/>
    <mergeCell ref="D4:E4"/>
    <mergeCell ref="F23:I23"/>
    <mergeCell ref="F24:I27"/>
  </mergeCells>
  <phoneticPr fontId="2"/>
  <conditionalFormatting sqref="E24:E29">
    <cfRule type="expression" dxfId="2" priority="3" stopIfTrue="1">
      <formula>E24&lt;1000</formula>
    </cfRule>
  </conditionalFormatting>
  <conditionalFormatting sqref="E21:H21">
    <cfRule type="expression" dxfId="1" priority="1" stopIfTrue="1">
      <formula>E21&lt;100</formula>
    </cfRule>
  </conditionalFormatting>
  <dataValidations count="2">
    <dataValidation type="list" allowBlank="1" showInputMessage="1" showErrorMessage="1" sqref="D6:D20" xr:uid="{00000000-0002-0000-0000-000000000000}">
      <formula1>$M$6:$M$11</formula1>
    </dataValidation>
    <dataValidation type="list" allowBlank="1" showInputMessage="1" showErrorMessage="1" sqref="C3" xr:uid="{00000000-0002-0000-0000-000001000000}">
      <formula1>$K$6:$K$20</formula1>
    </dataValidation>
  </dataValidations>
  <pageMargins left="0.78700000000000003" right="0.19" top="0.46" bottom="0.12" header="0.27" footer="0.26"/>
  <pageSetup paperSize="9" orientation="portrait" horizontalDpi="4294967293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showZeros="0" zoomScale="85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4" sqref="C4"/>
    </sheetView>
  </sheetViews>
  <sheetFormatPr defaultColWidth="9" defaultRowHeight="13.2" x14ac:dyDescent="0.2"/>
  <cols>
    <col min="1" max="1" width="4.6640625" style="5" bestFit="1" customWidth="1"/>
    <col min="2" max="2" width="14.6640625" style="5" customWidth="1"/>
    <col min="3" max="3" width="18.6640625" style="5" customWidth="1"/>
    <col min="4" max="4" width="10.6640625" style="5" customWidth="1"/>
    <col min="5" max="5" width="9.6640625" style="5" customWidth="1"/>
    <col min="6" max="7" width="8.6640625" style="5" customWidth="1"/>
    <col min="8" max="8" width="7.6640625" style="5" customWidth="1"/>
    <col min="9" max="9" width="10.6640625" style="5" customWidth="1"/>
    <col min="10" max="10" width="9.109375" style="5" customWidth="1"/>
    <col min="11" max="11" width="13.44140625" style="5" customWidth="1"/>
    <col min="12" max="12" width="5.77734375" style="5" customWidth="1"/>
    <col min="13" max="13" width="8.44140625" style="5" customWidth="1"/>
    <col min="14" max="20" width="9.109375" style="5" customWidth="1"/>
    <col min="21" max="16384" width="9" style="5"/>
  </cols>
  <sheetData>
    <row r="1" spans="1:20" ht="30" customHeight="1" x14ac:dyDescent="0.2">
      <c r="A1" s="118" t="s">
        <v>46</v>
      </c>
      <c r="B1" s="118"/>
      <c r="C1" s="118"/>
      <c r="D1" s="118"/>
      <c r="E1" s="118"/>
      <c r="F1" s="118"/>
      <c r="G1" s="118"/>
      <c r="H1" s="118"/>
      <c r="I1" s="118"/>
    </row>
    <row r="2" spans="1:20" ht="25.5" customHeight="1" x14ac:dyDescent="0.2">
      <c r="A2" s="26" t="str">
        <f>'審査申込書集計用紙(合計)'!A2</f>
        <v>審 査 日 ：令和　　 年　　 月　　 日</v>
      </c>
      <c r="B2" s="27"/>
      <c r="C2" s="28"/>
      <c r="D2" s="14"/>
      <c r="E2" s="14"/>
      <c r="F2" s="17" t="s">
        <v>10</v>
      </c>
      <c r="G2" s="119">
        <f>'審査申込書集計用紙(合計)'!G2:I2</f>
        <v>0</v>
      </c>
      <c r="H2" s="119"/>
      <c r="I2" s="119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25.5" customHeight="1" x14ac:dyDescent="0.2">
      <c r="A3" s="29" t="s">
        <v>26</v>
      </c>
      <c r="B3" s="27"/>
      <c r="C3" s="34">
        <f>'審査申込書集計用紙(合計)'!C3</f>
        <v>0</v>
      </c>
      <c r="D3" s="16"/>
      <c r="F3" s="17" t="s">
        <v>7</v>
      </c>
      <c r="G3" s="119">
        <f>'審査申込書集計用紙(合計)'!G3:I3</f>
        <v>0</v>
      </c>
      <c r="H3" s="119"/>
      <c r="I3" s="119"/>
      <c r="J3" s="7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20.25" customHeight="1" x14ac:dyDescent="0.2">
      <c r="A4" s="14"/>
      <c r="B4" s="14"/>
      <c r="C4" s="87" t="s">
        <v>23</v>
      </c>
      <c r="D4" s="122">
        <f>'審査申込書集計用紙(合計)'!D4:E4</f>
        <v>0</v>
      </c>
      <c r="E4" s="122"/>
      <c r="F4" s="19"/>
      <c r="G4" s="88" t="s">
        <v>36</v>
      </c>
      <c r="H4" s="121">
        <f>'審査申込書集計用紙(合計)'!H4:I4</f>
        <v>0</v>
      </c>
      <c r="I4" s="121"/>
      <c r="J4" s="6"/>
      <c r="K4" s="6"/>
      <c r="L4" s="6"/>
      <c r="M4" s="12" t="s">
        <v>25</v>
      </c>
      <c r="N4" s="6"/>
      <c r="O4" s="6"/>
      <c r="P4" s="6"/>
      <c r="Q4" s="6"/>
      <c r="R4" s="6"/>
      <c r="S4" s="6"/>
      <c r="T4" s="6"/>
    </row>
    <row r="5" spans="1:20" s="1" customFormat="1" ht="25.5" customHeight="1" x14ac:dyDescent="0.2">
      <c r="A5" s="3" t="s">
        <v>5</v>
      </c>
      <c r="B5" s="73" t="s">
        <v>18</v>
      </c>
      <c r="C5" s="74" t="s">
        <v>0</v>
      </c>
      <c r="D5" s="75" t="s">
        <v>1</v>
      </c>
      <c r="E5" s="75" t="s">
        <v>2</v>
      </c>
      <c r="F5" s="71" t="s">
        <v>33</v>
      </c>
      <c r="G5" s="73" t="s">
        <v>15</v>
      </c>
      <c r="H5" s="76" t="s">
        <v>16</v>
      </c>
      <c r="I5" s="76" t="s">
        <v>4</v>
      </c>
      <c r="J5" s="2"/>
      <c r="K5" s="114" t="s">
        <v>34</v>
      </c>
      <c r="L5" s="2"/>
      <c r="M5" s="3" t="s">
        <v>1</v>
      </c>
      <c r="N5" s="4" t="s">
        <v>2</v>
      </c>
      <c r="O5" s="72" t="s">
        <v>33</v>
      </c>
      <c r="P5" s="2"/>
      <c r="Q5" s="2"/>
      <c r="R5" s="2"/>
      <c r="S5" s="2"/>
      <c r="T5" s="2"/>
    </row>
    <row r="6" spans="1:20" ht="29.1" customHeight="1" x14ac:dyDescent="0.2">
      <c r="A6" s="8">
        <f>'審査申込書集計用紙(合計)'!A20+1</f>
        <v>16</v>
      </c>
      <c r="B6" s="101"/>
      <c r="C6" s="102"/>
      <c r="D6" s="103"/>
      <c r="E6" s="104" t="str">
        <f>IF(D6="","",VLOOKUP(D6,$M$6:$N$11,2,FALSE))</f>
        <v/>
      </c>
      <c r="F6" s="65" t="str">
        <f>IF(D6="","",VLOOKUP(D6,$M$6:$O$11,3,FALSE))</f>
        <v/>
      </c>
      <c r="G6" s="40"/>
      <c r="H6" s="41"/>
      <c r="I6" s="61"/>
      <c r="J6" s="6"/>
      <c r="K6" s="31" t="s">
        <v>19</v>
      </c>
      <c r="L6" s="6"/>
      <c r="M6" s="8" t="s">
        <v>37</v>
      </c>
      <c r="N6" s="69">
        <v>1030</v>
      </c>
      <c r="O6" s="70" t="s">
        <v>28</v>
      </c>
      <c r="P6" s="6"/>
      <c r="Q6" s="6"/>
      <c r="R6" s="6"/>
      <c r="S6" s="6"/>
      <c r="T6" s="6"/>
    </row>
    <row r="7" spans="1:20" ht="29.1" customHeight="1" x14ac:dyDescent="0.2">
      <c r="A7" s="9">
        <f>A6+1</f>
        <v>17</v>
      </c>
      <c r="B7" s="36"/>
      <c r="C7" s="37"/>
      <c r="D7" s="105"/>
      <c r="E7" s="106" t="str">
        <f>IF(D7="","",VLOOKUP(D7,$M$6:$N$11,2,FALSE))</f>
        <v/>
      </c>
      <c r="F7" s="65" t="str">
        <f>IF(D7="","",VLOOKUP(D7,$M$6:$O$11,3,FALSE))</f>
        <v/>
      </c>
      <c r="G7" s="42"/>
      <c r="H7" s="43"/>
      <c r="I7" s="62"/>
      <c r="J7" s="6"/>
      <c r="K7" s="32" t="s">
        <v>20</v>
      </c>
      <c r="L7" s="6"/>
      <c r="M7" s="9" t="s">
        <v>38</v>
      </c>
      <c r="N7" s="67">
        <v>2050</v>
      </c>
      <c r="O7" s="10" t="s">
        <v>32</v>
      </c>
      <c r="P7" s="6"/>
      <c r="Q7" s="6"/>
      <c r="R7" s="6"/>
      <c r="S7" s="6"/>
      <c r="T7" s="6"/>
    </row>
    <row r="8" spans="1:20" ht="29.1" customHeight="1" x14ac:dyDescent="0.2">
      <c r="A8" s="9">
        <f t="shared" ref="A8:A20" si="0">A7+1</f>
        <v>18</v>
      </c>
      <c r="B8" s="36"/>
      <c r="C8" s="37"/>
      <c r="D8" s="105"/>
      <c r="E8" s="106" t="str">
        <f t="shared" ref="E8:E20" si="1">IF(D8="","",VLOOKUP(D8,$M$6:$N$11,2,FALSE))</f>
        <v/>
      </c>
      <c r="F8" s="65" t="str">
        <f t="shared" ref="F8:F20" si="2">IF(D8="","",VLOOKUP(D8,$M$6:$O$11,3,FALSE))</f>
        <v/>
      </c>
      <c r="G8" s="42"/>
      <c r="H8" s="43"/>
      <c r="I8" s="62"/>
      <c r="J8" s="6"/>
      <c r="K8" s="33" t="s">
        <v>21</v>
      </c>
      <c r="L8" s="6"/>
      <c r="M8" s="9" t="s">
        <v>39</v>
      </c>
      <c r="N8" s="67">
        <v>3100</v>
      </c>
      <c r="O8" s="10" t="s">
        <v>29</v>
      </c>
      <c r="P8" s="6"/>
      <c r="Q8" s="6"/>
      <c r="R8" s="6"/>
      <c r="S8" s="6"/>
      <c r="T8" s="6"/>
    </row>
    <row r="9" spans="1:20" ht="29.1" customHeight="1" x14ac:dyDescent="0.2">
      <c r="A9" s="9">
        <f t="shared" si="0"/>
        <v>19</v>
      </c>
      <c r="B9" s="36"/>
      <c r="C9" s="37"/>
      <c r="D9" s="105"/>
      <c r="E9" s="106" t="str">
        <f t="shared" si="1"/>
        <v/>
      </c>
      <c r="F9" s="65" t="str">
        <f t="shared" si="2"/>
        <v/>
      </c>
      <c r="G9" s="42"/>
      <c r="H9" s="43"/>
      <c r="I9" s="62"/>
      <c r="J9" s="6"/>
      <c r="K9" s="6"/>
      <c r="L9" s="6"/>
      <c r="M9" s="9" t="s">
        <v>40</v>
      </c>
      <c r="N9" s="67">
        <v>4100</v>
      </c>
      <c r="O9" s="10" t="s">
        <v>30</v>
      </c>
      <c r="P9" s="6"/>
      <c r="Q9" s="6"/>
      <c r="R9" s="6"/>
      <c r="S9" s="6"/>
      <c r="T9" s="6"/>
    </row>
    <row r="10" spans="1:20" ht="29.1" customHeight="1" x14ac:dyDescent="0.2">
      <c r="A10" s="9">
        <f t="shared" si="0"/>
        <v>20</v>
      </c>
      <c r="B10" s="36"/>
      <c r="C10" s="37"/>
      <c r="D10" s="105"/>
      <c r="E10" s="106" t="str">
        <f t="shared" si="1"/>
        <v/>
      </c>
      <c r="F10" s="65" t="str">
        <f t="shared" si="2"/>
        <v/>
      </c>
      <c r="G10" s="42"/>
      <c r="H10" s="43"/>
      <c r="I10" s="62"/>
      <c r="J10" s="6"/>
      <c r="K10" s="6"/>
      <c r="L10" s="6"/>
      <c r="M10" s="9" t="s">
        <v>41</v>
      </c>
      <c r="N10" s="67">
        <v>5100</v>
      </c>
      <c r="O10" s="10" t="s">
        <v>31</v>
      </c>
      <c r="P10" s="6"/>
      <c r="Q10" s="6"/>
      <c r="R10" s="6"/>
      <c r="S10" s="6"/>
      <c r="T10" s="6"/>
    </row>
    <row r="11" spans="1:20" ht="29.1" customHeight="1" x14ac:dyDescent="0.2">
      <c r="A11" s="9">
        <f t="shared" si="0"/>
        <v>21</v>
      </c>
      <c r="B11" s="36"/>
      <c r="C11" s="37"/>
      <c r="D11" s="105"/>
      <c r="E11" s="106" t="str">
        <f t="shared" si="1"/>
        <v/>
      </c>
      <c r="F11" s="65" t="str">
        <f t="shared" si="2"/>
        <v/>
      </c>
      <c r="G11" s="42"/>
      <c r="H11" s="43"/>
      <c r="I11" s="62"/>
      <c r="J11" s="6"/>
      <c r="K11" s="6"/>
      <c r="L11" s="6"/>
      <c r="M11" s="15"/>
      <c r="N11" s="68"/>
      <c r="O11" s="22"/>
      <c r="P11" s="6"/>
      <c r="Q11" s="6"/>
      <c r="R11" s="6"/>
      <c r="S11" s="6"/>
      <c r="T11" s="6"/>
    </row>
    <row r="12" spans="1:20" ht="29.1" customHeight="1" x14ac:dyDescent="0.2">
      <c r="A12" s="9">
        <f t="shared" si="0"/>
        <v>22</v>
      </c>
      <c r="B12" s="36"/>
      <c r="C12" s="37"/>
      <c r="D12" s="105"/>
      <c r="E12" s="106" t="str">
        <f t="shared" si="1"/>
        <v/>
      </c>
      <c r="F12" s="65" t="str">
        <f t="shared" si="2"/>
        <v/>
      </c>
      <c r="G12" s="42"/>
      <c r="H12" s="43"/>
      <c r="I12" s="62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9.1" customHeight="1" x14ac:dyDescent="0.2">
      <c r="A13" s="9">
        <f t="shared" si="0"/>
        <v>23</v>
      </c>
      <c r="B13" s="36"/>
      <c r="C13" s="37"/>
      <c r="D13" s="105"/>
      <c r="E13" s="106" t="str">
        <f t="shared" si="1"/>
        <v/>
      </c>
      <c r="F13" s="65" t="str">
        <f t="shared" si="2"/>
        <v/>
      </c>
      <c r="G13" s="42"/>
      <c r="H13" s="43"/>
      <c r="I13" s="6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9.1" customHeight="1" x14ac:dyDescent="0.2">
      <c r="A14" s="9">
        <f t="shared" si="0"/>
        <v>24</v>
      </c>
      <c r="B14" s="36"/>
      <c r="C14" s="37"/>
      <c r="D14" s="105"/>
      <c r="E14" s="106" t="str">
        <f t="shared" si="1"/>
        <v/>
      </c>
      <c r="F14" s="65" t="str">
        <f t="shared" si="2"/>
        <v/>
      </c>
      <c r="G14" s="42"/>
      <c r="H14" s="43"/>
      <c r="I14" s="6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29.1" customHeight="1" x14ac:dyDescent="0.2">
      <c r="A15" s="9">
        <f t="shared" si="0"/>
        <v>25</v>
      </c>
      <c r="B15" s="36"/>
      <c r="C15" s="37"/>
      <c r="D15" s="105"/>
      <c r="E15" s="106" t="str">
        <f t="shared" si="1"/>
        <v/>
      </c>
      <c r="F15" s="65" t="str">
        <f t="shared" si="2"/>
        <v/>
      </c>
      <c r="G15" s="42"/>
      <c r="H15" s="43"/>
      <c r="I15" s="6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29.1" customHeight="1" x14ac:dyDescent="0.2">
      <c r="A16" s="9">
        <f t="shared" si="0"/>
        <v>26</v>
      </c>
      <c r="B16" s="36"/>
      <c r="C16" s="37"/>
      <c r="D16" s="105"/>
      <c r="E16" s="106" t="str">
        <f t="shared" si="1"/>
        <v/>
      </c>
      <c r="F16" s="65" t="str">
        <f t="shared" si="2"/>
        <v/>
      </c>
      <c r="G16" s="42"/>
      <c r="H16" s="43"/>
      <c r="I16" s="6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29.1" customHeight="1" x14ac:dyDescent="0.2">
      <c r="A17" s="9">
        <f t="shared" si="0"/>
        <v>27</v>
      </c>
      <c r="B17" s="36"/>
      <c r="C17" s="37"/>
      <c r="D17" s="105"/>
      <c r="E17" s="106" t="str">
        <f t="shared" si="1"/>
        <v/>
      </c>
      <c r="F17" s="65" t="str">
        <f t="shared" si="2"/>
        <v/>
      </c>
      <c r="G17" s="42"/>
      <c r="H17" s="43"/>
      <c r="I17" s="6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29.1" customHeight="1" x14ac:dyDescent="0.2">
      <c r="A18" s="9">
        <f t="shared" si="0"/>
        <v>28</v>
      </c>
      <c r="B18" s="36"/>
      <c r="C18" s="37"/>
      <c r="D18" s="105"/>
      <c r="E18" s="106" t="str">
        <f t="shared" si="1"/>
        <v/>
      </c>
      <c r="F18" s="65" t="str">
        <f t="shared" si="2"/>
        <v/>
      </c>
      <c r="G18" s="42">
        <v>0</v>
      </c>
      <c r="H18" s="43"/>
      <c r="I18" s="62"/>
      <c r="J18" s="11"/>
      <c r="K18" s="12"/>
      <c r="L18" s="6"/>
      <c r="M18" s="11"/>
      <c r="N18" s="12"/>
      <c r="O18" s="6"/>
      <c r="P18" s="11"/>
      <c r="Q18" s="12"/>
      <c r="R18" s="6"/>
      <c r="S18" s="6"/>
      <c r="T18" s="6"/>
    </row>
    <row r="19" spans="1:20" ht="29.1" customHeight="1" x14ac:dyDescent="0.2">
      <c r="A19" s="9">
        <f t="shared" si="0"/>
        <v>29</v>
      </c>
      <c r="B19" s="36"/>
      <c r="C19" s="37"/>
      <c r="D19" s="105"/>
      <c r="E19" s="106" t="str">
        <f t="shared" si="1"/>
        <v/>
      </c>
      <c r="F19" s="65" t="str">
        <f t="shared" si="2"/>
        <v/>
      </c>
      <c r="G19" s="42"/>
      <c r="H19" s="43"/>
      <c r="I19" s="6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29.1" customHeight="1" x14ac:dyDescent="0.2">
      <c r="A20" s="9">
        <f t="shared" si="0"/>
        <v>30</v>
      </c>
      <c r="B20" s="107"/>
      <c r="C20" s="108"/>
      <c r="D20" s="109"/>
      <c r="E20" s="110" t="str">
        <f t="shared" si="1"/>
        <v/>
      </c>
      <c r="F20" s="65" t="str">
        <f t="shared" si="2"/>
        <v/>
      </c>
      <c r="G20" s="42"/>
      <c r="H20" s="43"/>
      <c r="I20" s="6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25.5" customHeight="1" x14ac:dyDescent="0.2">
      <c r="A21" s="13"/>
      <c r="B21" s="64"/>
      <c r="C21" s="35" t="s">
        <v>43</v>
      </c>
      <c r="D21" s="39"/>
      <c r="E21" s="81">
        <f>SUM(E6:E20)</f>
        <v>0</v>
      </c>
      <c r="F21" s="78"/>
      <c r="G21" s="79">
        <f>SUM(G6:G20)</f>
        <v>0</v>
      </c>
      <c r="H21" s="80">
        <f>SUM(H6:H20)</f>
        <v>0</v>
      </c>
      <c r="I21" s="2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24.9" customHeight="1" x14ac:dyDescent="0.2">
      <c r="A22" s="6"/>
      <c r="B22" s="21" t="s">
        <v>12</v>
      </c>
      <c r="C22" s="2"/>
      <c r="D22" s="14"/>
      <c r="E22" s="11"/>
      <c r="F22" s="20"/>
      <c r="G22" s="24"/>
      <c r="H22" s="25"/>
      <c r="I22" s="14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24.9" customHeight="1" x14ac:dyDescent="0.2">
      <c r="A23" s="6"/>
      <c r="B23" s="56" t="s">
        <v>8</v>
      </c>
      <c r="C23" s="57" t="s">
        <v>9</v>
      </c>
      <c r="D23" s="58" t="s">
        <v>22</v>
      </c>
      <c r="E23" s="59" t="s">
        <v>13</v>
      </c>
      <c r="F23" s="123" t="s">
        <v>48</v>
      </c>
      <c r="G23" s="124"/>
      <c r="H23" s="124"/>
      <c r="I23" s="125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20" ht="24.9" customHeight="1" x14ac:dyDescent="0.2">
      <c r="A24" s="6"/>
      <c r="B24" s="52" t="s">
        <v>37</v>
      </c>
      <c r="C24" s="49">
        <f>COUNTIF(D$6:D$20,B24)</f>
        <v>0</v>
      </c>
      <c r="D24" s="44">
        <v>1030</v>
      </c>
      <c r="E24" s="45">
        <f>+C24*D24</f>
        <v>0</v>
      </c>
      <c r="F24" s="126" t="s">
        <v>51</v>
      </c>
      <c r="G24" s="127"/>
      <c r="H24" s="127"/>
      <c r="I24" s="128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20" ht="24.9" customHeight="1" x14ac:dyDescent="0.2">
      <c r="A25" s="6"/>
      <c r="B25" s="53" t="s">
        <v>38</v>
      </c>
      <c r="C25" s="50">
        <f>COUNTIF(D$6:D$20,B25)</f>
        <v>0</v>
      </c>
      <c r="D25" s="46">
        <v>2050</v>
      </c>
      <c r="E25" s="38">
        <f>+C25*D25</f>
        <v>0</v>
      </c>
      <c r="F25" s="129"/>
      <c r="G25" s="130"/>
      <c r="H25" s="130"/>
      <c r="I25" s="131"/>
    </row>
    <row r="26" spans="1:20" ht="24.9" customHeight="1" x14ac:dyDescent="0.2">
      <c r="A26" s="6"/>
      <c r="B26" s="53" t="s">
        <v>39</v>
      </c>
      <c r="C26" s="50">
        <f>COUNTIF(D$6:D$20,B26)</f>
        <v>0</v>
      </c>
      <c r="D26" s="46">
        <v>3100</v>
      </c>
      <c r="E26" s="38">
        <f>+C26*D26</f>
        <v>0</v>
      </c>
      <c r="F26" s="129"/>
      <c r="G26" s="130"/>
      <c r="H26" s="130"/>
      <c r="I26" s="131"/>
    </row>
    <row r="27" spans="1:20" ht="24.9" customHeight="1" x14ac:dyDescent="0.2">
      <c r="A27" s="6"/>
      <c r="B27" s="53" t="s">
        <v>40</v>
      </c>
      <c r="C27" s="50">
        <f>COUNTIF(D$6:D$20,B27)</f>
        <v>0</v>
      </c>
      <c r="D27" s="46">
        <v>4100</v>
      </c>
      <c r="E27" s="38">
        <f>+C27*D27</f>
        <v>0</v>
      </c>
      <c r="F27" s="132"/>
      <c r="G27" s="133"/>
      <c r="H27" s="133"/>
      <c r="I27" s="134"/>
    </row>
    <row r="28" spans="1:20" ht="24.9" customHeight="1" x14ac:dyDescent="0.2">
      <c r="A28" s="6"/>
      <c r="B28" s="54" t="s">
        <v>41</v>
      </c>
      <c r="C28" s="50">
        <f>COUNTIF(D$6:D$20,B28)</f>
        <v>0</v>
      </c>
      <c r="D28" s="47">
        <v>5100</v>
      </c>
      <c r="E28" s="48">
        <f>+C28*D28</f>
        <v>0</v>
      </c>
      <c r="F28" s="66"/>
      <c r="G28" s="56" t="s">
        <v>15</v>
      </c>
      <c r="H28" s="60" t="s">
        <v>16</v>
      </c>
      <c r="I28" s="83"/>
    </row>
    <row r="29" spans="1:20" ht="24.9" customHeight="1" x14ac:dyDescent="0.2">
      <c r="A29" s="6"/>
      <c r="B29" s="55" t="s">
        <v>43</v>
      </c>
      <c r="C29" s="113" t="s">
        <v>45</v>
      </c>
      <c r="D29" s="30"/>
      <c r="E29" s="81">
        <f>SUM(E24:E28)</f>
        <v>0</v>
      </c>
      <c r="F29" s="77"/>
      <c r="G29" s="79"/>
      <c r="H29" s="80"/>
      <c r="I29" s="82"/>
    </row>
    <row r="30" spans="1:20" ht="27.75" customHeight="1" x14ac:dyDescent="0.2">
      <c r="A30" s="6"/>
      <c r="B30" s="115" t="s">
        <v>27</v>
      </c>
      <c r="C30" s="116"/>
      <c r="D30" s="116"/>
      <c r="E30" s="116"/>
      <c r="F30" s="117"/>
      <c r="G30" s="91" t="s">
        <v>11</v>
      </c>
      <c r="H30" s="92" t="s">
        <v>14</v>
      </c>
      <c r="I30" s="93" t="s">
        <v>24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8" customHeight="1" x14ac:dyDescent="0.2">
      <c r="A31" s="12" t="s">
        <v>54</v>
      </c>
      <c r="B31" s="18"/>
      <c r="G31" s="18"/>
    </row>
    <row r="32" spans="1:20" s="63" customFormat="1" ht="21.75" customHeight="1" x14ac:dyDescent="0.2">
      <c r="A32" s="12" t="s">
        <v>35</v>
      </c>
      <c r="I32" s="63" t="s">
        <v>42</v>
      </c>
    </row>
  </sheetData>
  <mergeCells count="8">
    <mergeCell ref="B30:F30"/>
    <mergeCell ref="A1:I1"/>
    <mergeCell ref="G2:I2"/>
    <mergeCell ref="G3:I3"/>
    <mergeCell ref="D4:E4"/>
    <mergeCell ref="H4:I4"/>
    <mergeCell ref="F23:I23"/>
    <mergeCell ref="F24:I27"/>
  </mergeCells>
  <phoneticPr fontId="2"/>
  <conditionalFormatting sqref="E24:E29">
    <cfRule type="expression" dxfId="0" priority="3" stopIfTrue="1">
      <formula>E24&lt;1000</formula>
    </cfRule>
  </conditionalFormatting>
  <dataValidations count="1">
    <dataValidation type="list" allowBlank="1" showInputMessage="1" showErrorMessage="1" sqref="D6:D20" xr:uid="{00000000-0002-0000-0100-000000000000}">
      <formula1>$M$6:$M$11</formula1>
    </dataValidation>
  </dataValidations>
  <pageMargins left="0.78700000000000003" right="0.19" top="0.37" bottom="0.28000000000000003" header="0.27" footer="0.26"/>
  <pageSetup paperSize="9" orientation="portrait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審査申込書集計用紙(合計)</vt:lpstr>
      <vt:lpstr>審査申込書集計用紙 (2)</vt:lpstr>
      <vt:lpstr>'審査申込書集計用紙 (2)'!Print_Area</vt:lpstr>
      <vt:lpstr>'審査申込書集計用紙(合計)'!Print_Area</vt:lpstr>
    </vt:vector>
  </TitlesOfParts>
  <Company>肥後銀行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　英幸</dc:creator>
  <cp:lastModifiedBy>英幸 荒木</cp:lastModifiedBy>
  <cp:lastPrinted>2017-02-12T01:37:26Z</cp:lastPrinted>
  <dcterms:created xsi:type="dcterms:W3CDTF">2009-03-18T05:08:29Z</dcterms:created>
  <dcterms:modified xsi:type="dcterms:W3CDTF">2025-08-28T01:39:05Z</dcterms:modified>
</cp:coreProperties>
</file>